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5195" windowHeight="10380"/>
  </bookViews>
  <sheets>
    <sheet name="Доходы 2017 год" sheetId="1" r:id="rId1"/>
    <sheet name="Лист2" sheetId="2" r:id="rId2"/>
    <sheet name="Лист3" sheetId="3" r:id="rId3"/>
  </sheets>
  <definedNames>
    <definedName name="_xlnm.Print_Titles" localSheetId="0">'Доходы 2017 год'!$20:$21</definedName>
    <definedName name="_xlnm.Print_Area" localSheetId="0">'Доходы 2017 год'!$A$1:$L$139</definedName>
  </definedNames>
  <calcPr calcId="124519"/>
</workbook>
</file>

<file path=xl/calcChain.xml><?xml version="1.0" encoding="utf-8"?>
<calcChain xmlns="http://schemas.openxmlformats.org/spreadsheetml/2006/main">
  <c r="K139" i="1"/>
  <c r="K54"/>
  <c r="K53"/>
  <c r="J54"/>
  <c r="J53"/>
  <c r="J139" s="1"/>
  <c r="K22"/>
  <c r="J22"/>
  <c r="J138"/>
  <c r="J137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2"/>
  <c r="J51"/>
  <c r="J50"/>
  <c r="J49"/>
  <c r="J48"/>
  <c r="J47"/>
  <c r="J43"/>
  <c r="J42"/>
  <c r="J41"/>
  <c r="J40"/>
  <c r="J39"/>
  <c r="J38"/>
  <c r="J37"/>
  <c r="J36"/>
  <c r="J35"/>
  <c r="J34"/>
  <c r="J33"/>
  <c r="J32"/>
  <c r="J31"/>
  <c r="J30"/>
  <c r="J27"/>
  <c r="J26"/>
  <c r="J25"/>
  <c r="J24"/>
  <c r="J23"/>
  <c r="L24" l="1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22"/>
  <c r="K23"/>
  <c r="L23" s="1"/>
  <c r="I134" l="1"/>
  <c r="I121"/>
  <c r="I119"/>
  <c r="I117"/>
  <c r="I113"/>
  <c r="I111"/>
  <c r="I99"/>
  <c r="I97"/>
  <c r="I90"/>
  <c r="I73"/>
  <c r="I71"/>
  <c r="I55"/>
  <c r="I47"/>
  <c r="I44"/>
  <c r="I41"/>
  <c r="I39"/>
  <c r="I36"/>
  <c r="I34"/>
  <c r="I32"/>
  <c r="I27"/>
  <c r="I25"/>
  <c r="I23"/>
  <c r="I22" s="1"/>
  <c r="G135"/>
  <c r="G134" s="1"/>
  <c r="G121"/>
  <c r="G119"/>
  <c r="G117"/>
  <c r="G113"/>
  <c r="G111"/>
  <c r="G99"/>
  <c r="G97"/>
  <c r="G90"/>
  <c r="G73"/>
  <c r="G71"/>
  <c r="G55"/>
  <c r="G47"/>
  <c r="G44"/>
  <c r="H44" s="1"/>
  <c r="G41"/>
  <c r="H41" s="1"/>
  <c r="G39"/>
  <c r="G36"/>
  <c r="H36" s="1"/>
  <c r="G34"/>
  <c r="G32"/>
  <c r="H32" s="1"/>
  <c r="G27"/>
  <c r="G25"/>
  <c r="H25" s="1"/>
  <c r="G23"/>
  <c r="H23" s="1"/>
  <c r="H24"/>
  <c r="H26"/>
  <c r="H28"/>
  <c r="H29"/>
  <c r="H30"/>
  <c r="H31"/>
  <c r="H33"/>
  <c r="H34"/>
  <c r="H35"/>
  <c r="H37"/>
  <c r="H38"/>
  <c r="H39"/>
  <c r="H40"/>
  <c r="H42"/>
  <c r="H43"/>
  <c r="H45"/>
  <c r="H46"/>
  <c r="H48"/>
  <c r="H49"/>
  <c r="H50"/>
  <c r="H51"/>
  <c r="H52"/>
  <c r="H57"/>
  <c r="H72"/>
  <c r="H74"/>
  <c r="H75"/>
  <c r="H76"/>
  <c r="H77"/>
  <c r="H78"/>
  <c r="H79"/>
  <c r="H80"/>
  <c r="H82"/>
  <c r="H83"/>
  <c r="H84"/>
  <c r="H85"/>
  <c r="H86"/>
  <c r="H87"/>
  <c r="H91"/>
  <c r="H92"/>
  <c r="H93"/>
  <c r="H94"/>
  <c r="H95"/>
  <c r="H96"/>
  <c r="H98"/>
  <c r="H100"/>
  <c r="H104"/>
  <c r="H108"/>
  <c r="H110"/>
  <c r="H112"/>
  <c r="H114"/>
  <c r="H115"/>
  <c r="H116"/>
  <c r="H118"/>
  <c r="H120"/>
  <c r="H122"/>
  <c r="H123"/>
  <c r="H126"/>
  <c r="F119"/>
  <c r="F117"/>
  <c r="F113"/>
  <c r="H113" s="1"/>
  <c r="F73"/>
  <c r="F97"/>
  <c r="H97" s="1"/>
  <c r="F125"/>
  <c r="F124" s="1"/>
  <c r="H124" s="1"/>
  <c r="F121"/>
  <c r="F111"/>
  <c r="F109"/>
  <c r="H109" s="1"/>
  <c r="F107"/>
  <c r="H107" s="1"/>
  <c r="F103"/>
  <c r="H103" s="1"/>
  <c r="F99"/>
  <c r="H99" s="1"/>
  <c r="F71"/>
  <c r="F47"/>
  <c r="H47" s="1"/>
  <c r="F27"/>
  <c r="F138"/>
  <c r="H138" s="1"/>
  <c r="F137"/>
  <c r="H137" s="1"/>
  <c r="F133"/>
  <c r="H133" s="1"/>
  <c r="F132"/>
  <c r="H132" s="1"/>
  <c r="F131"/>
  <c r="H131" s="1"/>
  <c r="F130"/>
  <c r="H130" s="1"/>
  <c r="F129"/>
  <c r="H129" s="1"/>
  <c r="F128"/>
  <c r="H128" s="1"/>
  <c r="F127"/>
  <c r="H127" s="1"/>
  <c r="F106"/>
  <c r="H106" s="1"/>
  <c r="F105"/>
  <c r="H105" s="1"/>
  <c r="F102"/>
  <c r="H102" s="1"/>
  <c r="F101"/>
  <c r="H101" s="1"/>
  <c r="F89"/>
  <c r="H89" s="1"/>
  <c r="F88"/>
  <c r="H88" s="1"/>
  <c r="F70"/>
  <c r="H70" s="1"/>
  <c r="F69"/>
  <c r="H69" s="1"/>
  <c r="F68"/>
  <c r="H68" s="1"/>
  <c r="F67"/>
  <c r="H67" s="1"/>
  <c r="F66"/>
  <c r="H66" s="1"/>
  <c r="F65"/>
  <c r="H65" s="1"/>
  <c r="F64"/>
  <c r="H64" s="1"/>
  <c r="F63"/>
  <c r="H63" s="1"/>
  <c r="F62"/>
  <c r="H62" s="1"/>
  <c r="F61"/>
  <c r="H61" s="1"/>
  <c r="F56"/>
  <c r="F55" s="1"/>
  <c r="H55" s="1"/>
  <c r="F60"/>
  <c r="H60" s="1"/>
  <c r="F59"/>
  <c r="H59" s="1"/>
  <c r="H111" l="1"/>
  <c r="H73"/>
  <c r="H117"/>
  <c r="G58"/>
  <c r="I58"/>
  <c r="I81"/>
  <c r="H27"/>
  <c r="H71"/>
  <c r="H119"/>
  <c r="G22"/>
  <c r="H56"/>
  <c r="H121"/>
  <c r="H125"/>
  <c r="G81"/>
  <c r="F90"/>
  <c r="F58"/>
  <c r="H58" s="1"/>
  <c r="F22"/>
  <c r="G54" l="1"/>
  <c r="G53" s="1"/>
  <c r="G139"/>
  <c r="I54"/>
  <c r="H22"/>
  <c r="F81"/>
  <c r="F54" s="1"/>
  <c r="H90"/>
  <c r="H81"/>
  <c r="I53" l="1"/>
  <c r="F53"/>
  <c r="H54"/>
  <c r="I139" l="1"/>
  <c r="F139"/>
  <c r="H53"/>
  <c r="H139" s="1"/>
</calcChain>
</file>

<file path=xl/sharedStrings.xml><?xml version="1.0" encoding="utf-8"?>
<sst xmlns="http://schemas.openxmlformats.org/spreadsheetml/2006/main" count="618" uniqueCount="238">
  <si>
    <t>000</t>
  </si>
  <si>
    <t>1000000000</t>
  </si>
  <si>
    <t>0000</t>
  </si>
  <si>
    <t>1010000000</t>
  </si>
  <si>
    <t>НАЛОГИ НА ПРИБЫЛЬ, ДОХОДЫ</t>
  </si>
  <si>
    <t>1010200001</t>
  </si>
  <si>
    <t>Налог на доходы физических лиц</t>
  </si>
  <si>
    <t>110</t>
  </si>
  <si>
    <t>1030000000</t>
  </si>
  <si>
    <t>НАЛОГИ НА ТОВАРЫ (РАБОТЫ, УСЛУГИ), РЕАЛИЗУЕМЫЕ НА ТЕРРИТОРИИ РОССИЙСКОЙ ФЕДЕРАЦИИ</t>
  </si>
  <si>
    <t>1030200001</t>
  </si>
  <si>
    <t>Акцизы по подакцизным товарам (продукции), производимым на территории Российской Федерации</t>
  </si>
  <si>
    <t>1050000000</t>
  </si>
  <si>
    <t>НАЛОГИ НА СОВОКУПНЫЙ ДОХОД</t>
  </si>
  <si>
    <t>1050100000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</si>
  <si>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</si>
  <si>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</si>
  <si>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</si>
  <si>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1060000000</t>
  </si>
  <si>
    <t>НАЛОГИ НА ИМУЩЕСТВО</t>
  </si>
  <si>
    <t>1080000000</t>
  </si>
  <si>
    <t>ГОСУДАРСТВЕННАЯ ПОШЛИНА</t>
  </si>
  <si>
    <t>1110000000</t>
  </si>
  <si>
    <t>ДОХОДЫ ОТ ИСПОЛЬЗОВАНИЯ ИМУЩЕСТВА, НАХОДЯЩЕГОСЯ В ГОСУДАРСТВЕННОЙ И МУНИЦИПАЛЬНОЙ СОБСТВЕННОСТИ</t>
  </si>
  <si>
    <t>1110500000</t>
  </si>
  <si>
    <t>120</t>
  </si>
  <si>
    <t>936</t>
  </si>
  <si>
    <t>1120000000</t>
  </si>
  <si>
    <t>ПЛАТЕЖИ ПРИ ПОЛЬЗОВАНИИ ПРИРОДНЫМИ РЕСУРСАМИ</t>
  </si>
  <si>
    <t>1120100001</t>
  </si>
  <si>
    <t>Плата за негативное воздействие на окружающую среду</t>
  </si>
  <si>
    <t>1130000000</t>
  </si>
  <si>
    <t>1130100000</t>
  </si>
  <si>
    <t>130</t>
  </si>
  <si>
    <t>905</t>
  </si>
  <si>
    <t>906</t>
  </si>
  <si>
    <t>1130200000</t>
  </si>
  <si>
    <t>Доходы от компенсации затрат государства</t>
  </si>
  <si>
    <t>1140000000</t>
  </si>
  <si>
    <t>ДОХОДЫ ОТ ПРОДАЖИ МАТЕРИАЛЬНЫХ И НЕМАТЕРИАЛЬНЫХ АКТИВОВ</t>
  </si>
  <si>
    <t>1140200000</t>
  </si>
  <si>
    <t>1140600000</t>
  </si>
  <si>
    <t>Доходы от продажи земельных участков, находящихся в государственной и муниципальной собственности</t>
  </si>
  <si>
    <t>430</t>
  </si>
  <si>
    <t>1160000000</t>
  </si>
  <si>
    <t>ШТРАФЫ, САНКЦИИ, ВОЗМЕЩЕНИЕ УЩЕРБА</t>
  </si>
  <si>
    <t>1160300000</t>
  </si>
  <si>
    <t>Денежные взыскания (штрафы) за нарушение законодательства о налогах и сборах</t>
  </si>
  <si>
    <t>140</t>
  </si>
  <si>
    <t>1162500000</t>
  </si>
  <si>
    <t>1164300001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</si>
  <si>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</si>
  <si>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1169000000</t>
  </si>
  <si>
    <t>Прочие поступления от денежных взысканий (штрафов) и иных сумм в возмещение ущерба</t>
  </si>
  <si>
    <t>2000000000</t>
  </si>
  <si>
    <t>БЕЗВОЗМЕЗДНЫЕ ПОСТУПЛЕНИЯ</t>
  </si>
  <si>
    <t>912</t>
  </si>
  <si>
    <t>151</t>
  </si>
  <si>
    <t>2020000000</t>
  </si>
  <si>
    <t>Безвозмездные поступления от других бюджетов бюджетной системы Российской Федерации</t>
  </si>
  <si>
    <t>2020200000</t>
  </si>
  <si>
    <t>Прочие субсидии</t>
  </si>
  <si>
    <t>904</t>
  </si>
  <si>
    <t>907</t>
  </si>
  <si>
    <t>922</t>
  </si>
  <si>
    <t>Прочие субсидии бюджетам муниципальных районов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</si>
  <si>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</si>
  <si>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</si>
  <si>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2020302200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</si>
  <si>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</si>
  <si>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2020302205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</si>
  <si>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</si>
  <si>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</si>
  <si>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</si>
  <si>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2020309800</t>
  </si>
  <si>
    <t>Субвенции бюджетам муниципальных образований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</si>
  <si>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2020309805</t>
  </si>
  <si>
    <t>Субвенции бюджетам муниципальных районов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</si>
  <si>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Субвенции бюджетам муниципальных образований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</si>
  <si>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Субвенции бюджетам муниципальных районов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</si>
  <si>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2020310700</t>
  </si>
  <si>
    <t>Субвенции бюджетам муниципальных образований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</si>
  <si>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2020310705</t>
  </si>
  <si>
    <t>Субвенции бюджетам муниципальных районов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</si>
  <si>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</si>
  <si>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</si>
  <si>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Прочие субвенции</t>
  </si>
  <si>
    <t>Прочие субвенции бюджетам муниципальных районов</t>
  </si>
  <si>
    <t>2020400000</t>
  </si>
  <si>
    <t>Иные межбюджетные трансферты</t>
  </si>
  <si>
    <t>2020402500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</si>
  <si>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</si>
  <si>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2020402505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</si>
  <si>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</si>
  <si>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ИТОГО</t>
  </si>
  <si>
    <t>Код бюджетной классификации</t>
  </si>
  <si>
    <t>Наименование дохода</t>
  </si>
  <si>
    <t>поступления доходов бюджета муниципального района по</t>
  </si>
  <si>
    <t>налоговым и неналоговым доходам по статьям, по безвозмездным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</si>
  <si>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</si>
  <si>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Налог, взимаемый в связи с применением патентной системы налогообложения</t>
  </si>
  <si>
    <t xml:space="preserve">Государственная пошлина по делам, рассматриваемым в судах общей юрисдикции, мировыми судьями </t>
  </si>
  <si>
    <t>Сумма   (тыс.рублей)</t>
  </si>
  <si>
    <t>1</t>
  </si>
  <si>
    <t>2</t>
  </si>
  <si>
    <t>3</t>
  </si>
  <si>
    <t>4</t>
  </si>
  <si>
    <t>5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</si>
  <si>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</si>
  <si>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</si>
  <si>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НАЛОГОВЫЕ И НЕНАЛОГОВЫЕ ДОХОДЫ</t>
  </si>
  <si>
    <t>ДОХОДЫ ОТ ОКАЗАНИЯ ПЛАТНЫХ УСЛУГ (РАБОТ) И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</si>
  <si>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</si>
  <si>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</si>
  <si>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</si>
  <si>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21900000000</t>
  </si>
  <si>
    <t>21905000005</t>
  </si>
  <si>
    <t>к решению Тужинской районной Думы</t>
  </si>
  <si>
    <t>2020208800</t>
  </si>
  <si>
    <t>2020208805</t>
  </si>
  <si>
    <t>0002</t>
  </si>
  <si>
    <t>2020208900</t>
  </si>
  <si>
    <t>2020208905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</si>
  <si>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</si>
  <si>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</si>
  <si>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</si>
  <si>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</si>
  <si>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</si>
  <si>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</si>
  <si>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 xml:space="preserve">Субсидии бюджетам  на осуществление дорожной деятельности в отношении автомобильных дорог общего пользования, а также капитального ремонта и ремонта дворовых трерриторий многоквартирных домов, проездов к дворовым территориям многоквартирных домов населенных пунктов </t>
  </si>
  <si>
    <t>1050200002</t>
  </si>
  <si>
    <t>1050300001</t>
  </si>
  <si>
    <t>1050400002</t>
  </si>
  <si>
    <t>1060200002</t>
  </si>
  <si>
    <t>1080300001</t>
  </si>
  <si>
    <t>1110900000</t>
  </si>
  <si>
    <t>Доходы от оказания платных услуг (работ)</t>
  </si>
  <si>
    <t>Денежные взыскания (штрафы) за нарушение законодательства Российской Федерациио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</si>
  <si>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2020401400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</si>
  <si>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 в соответствии с заключенными соглашениями</t>
  </si>
  <si>
    <t>2020401405</t>
  </si>
  <si>
    <t>2020221500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</si>
  <si>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</si>
  <si>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2020221505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</si>
  <si>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</si>
  <si>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2040000000</t>
  </si>
  <si>
    <t>БЕЗВОЗМЕЗДНЫЕ ПОСТУПЛЕНИЯ ОТ НЕГОСУДАРСТВЕННЫХ ОРГАНИЗАЦИЙ</t>
  </si>
  <si>
    <t>180</t>
  </si>
  <si>
    <t>2040500005</t>
  </si>
  <si>
    <t>Безвозмездные поступления от негосударственных организаций в бюджеты муниципальных районов</t>
  </si>
  <si>
    <t>2040509905</t>
  </si>
  <si>
    <t>Прочие безвозмездные поступления от негосударственных организаций в бюджеты муниципальных районов</t>
  </si>
  <si>
    <t>2070000000</t>
  </si>
  <si>
    <t>ПРОЧИЕ БЕЗВОЗМЕЗДНЫЕ ПОСТУПЛЕНИЯ</t>
  </si>
  <si>
    <t>2070500005</t>
  </si>
  <si>
    <t>Прочие безвозмездные поступления в бюджеты муниципальных районов</t>
  </si>
  <si>
    <t>2070503005</t>
  </si>
  <si>
    <t>2020207700</t>
  </si>
  <si>
    <t>Субсидии бюджетам на софинансирование капитальных вложений в объекты государственной (муниципальной) собственности</t>
  </si>
  <si>
    <t>2020207705</t>
  </si>
  <si>
    <t>Субсидии бюджетам муниципальных районов на софинансирование капитальных вложений в объекты  муниципальной собственности</t>
  </si>
  <si>
    <t>Приложение № 1</t>
  </si>
  <si>
    <t>2020499900</t>
  </si>
  <si>
    <t>Прочие межбюджетные трансферты, передаваемые бюджетам</t>
  </si>
  <si>
    <t>2020499905</t>
  </si>
  <si>
    <t>Прочие межбюджетные трансферты, передаваемые бюджетам муниципальных районов</t>
  </si>
  <si>
    <t xml:space="preserve">от    № </t>
  </si>
  <si>
    <t>2020300200</t>
  </si>
  <si>
    <t>Субвенции бюджетам на осуществление полномочий по подготовке проведения статистических переписей</t>
  </si>
  <si>
    <t>2020300205</t>
  </si>
  <si>
    <t>Субвенции бюджетам муниципальных районов на осуществление полномочий по подготовке проведения статистических переписей</t>
  </si>
  <si>
    <t>Объемы</t>
  </si>
  <si>
    <t>0000000000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</si>
  <si>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</si>
  <si>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</si>
  <si>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</si>
  <si>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</si>
  <si>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 образовательные программы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</si>
  <si>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 в соответствии с заключенными соглашениями</t>
  </si>
  <si>
    <t>1162800001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</si>
  <si>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</si>
  <si>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прогнозируемые на 2017 год</t>
  </si>
  <si>
    <t>поступлениям по подстатьям классификации доходов бюджетов,</t>
  </si>
  <si>
    <t>Приложение № 6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</si>
  <si>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</si>
  <si>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</si>
  <si>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2021500100</t>
  </si>
  <si>
    <t>2021000000</t>
  </si>
  <si>
    <t>2021500105</t>
  </si>
  <si>
    <t>2022021600</t>
  </si>
  <si>
    <t>2022021605</t>
  </si>
  <si>
    <t>2022999900</t>
  </si>
  <si>
    <t>2022999905</t>
  </si>
  <si>
    <t xml:space="preserve">Субвенции бюджетам бюджетной системы Российской Федерации </t>
  </si>
  <si>
    <t>2023000000</t>
  </si>
  <si>
    <t>2023512000</t>
  </si>
  <si>
    <t>Субвенции бюджетам на осуществление полномочий по составлению (изменению) списков кандидатов в присяжные заседатели 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</si>
  <si>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 федеральных судов общей юрисдикции в Российской Федерации</t>
  </si>
  <si>
    <t>2023512005</t>
  </si>
  <si>
    <t>2023511800</t>
  </si>
  <si>
    <t>2023511805</t>
  </si>
  <si>
    <t>2023002400</t>
  </si>
  <si>
    <t>2023002405</t>
  </si>
  <si>
    <t>2023002700</t>
  </si>
  <si>
    <t>2023002705</t>
  </si>
  <si>
    <t>2023002900</t>
  </si>
  <si>
    <t>2023002905</t>
  </si>
  <si>
    <t>2023503900</t>
  </si>
  <si>
    <t>2023503905</t>
  </si>
  <si>
    <t>2023504800</t>
  </si>
  <si>
    <t>2023504805</t>
  </si>
  <si>
    <t>Субвенции бюджетам муниципальных образований на возмещение части процентной ставки по инвестиционным кредитам (займам) на развитие животноводства, переработки и развитие инфраструктуры и логистического обеспечения рынков  продукции животноводства</t>
  </si>
  <si>
    <t>Субвенции бюджетам муниципальных районов на возмещение части процентной ставки по инвестиционным кредитам (займам) на развитие животноводства, переработки и развитие инфраструктуры и логистического обеспечения рынков  продукции животноводства</t>
  </si>
  <si>
    <t>2023505500</t>
  </si>
  <si>
    <t>2023505505</t>
  </si>
  <si>
    <t>2023508200</t>
  </si>
  <si>
    <t>2023508205</t>
  </si>
  <si>
    <t>2023999900</t>
  </si>
  <si>
    <t>2023999905</t>
  </si>
  <si>
    <t>2023554300</t>
  </si>
  <si>
    <t>Субвенции бюджетам муниципальных образований на содействие достижению целевых показателей реализации региональных программ развития агропромышленного комплекса</t>
  </si>
  <si>
    <t>2023554305</t>
  </si>
  <si>
    <t>Субвенции бюджетам муниципальных районов на содействие достижению целевых показателей реализации региональных программ развития агропромышленного комплекса</t>
  </si>
  <si>
    <t>2023554400</t>
  </si>
  <si>
    <t>2023554405</t>
  </si>
  <si>
    <t>Субвенции бюджетам муниципальных районов на возмещение части процентной ставки по инвестиционным кредитам (займам) в агропромышленном комплексе</t>
  </si>
  <si>
    <t>Субвенции бюджетам муниципальных образований на возмещение части процентной ставки по инвестиционным кредитам (займам) в агропромышленном комплексе</t>
  </si>
  <si>
    <t xml:space="preserve">Налог на имущество организаций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</si>
  <si>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</si>
  <si>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</si>
  <si>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бразовательные программы дошкольного образования</t>
  </si>
  <si>
    <t>от 12.12.2016  № 6/39</t>
  </si>
  <si>
    <t>март</t>
  </si>
  <si>
    <t>апрель</t>
  </si>
  <si>
    <t>410</t>
  </si>
  <si>
    <t>от 17.04.2017  № 10/77</t>
  </si>
  <si>
    <t>Факт  (тыс.рулей)</t>
  </si>
  <si>
    <t>Процент исполнения (%)</t>
  </si>
</sst>
</file>

<file path=xl/styles.xml><?xml version="1.0" encoding="utf-8"?>
<styleSheet xmlns="http://schemas.openxmlformats.org/spreadsheetml/2006/main">
  <numFmts count="2">
    <numFmt numFmtId="164" formatCode="#,##0.0"/>
    <numFmt numFmtId="166" formatCode="0.0"/>
  </numFmts>
  <fonts count="9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49" fontId="1" fillId="2" borderId="1" xfId="0" applyNumberFormat="1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right"/>
    </xf>
    <xf numFmtId="0" fontId="1" fillId="0" borderId="1" xfId="0" applyNumberFormat="1" applyFont="1" applyBorder="1" applyAlignment="1">
      <alignment horizontal="left" wrapText="1"/>
    </xf>
    <xf numFmtId="49" fontId="1" fillId="3" borderId="1" xfId="0" applyNumberFormat="1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/>
    </xf>
    <xf numFmtId="49" fontId="6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6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164" fontId="1" fillId="3" borderId="1" xfId="0" applyNumberFormat="1" applyFont="1" applyFill="1" applyBorder="1" applyAlignment="1">
      <alignment horizontal="right"/>
    </xf>
    <xf numFmtId="164" fontId="2" fillId="4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left" wrapText="1"/>
    </xf>
    <xf numFmtId="49" fontId="1" fillId="4" borderId="1" xfId="0" applyNumberFormat="1" applyFont="1" applyFill="1" applyBorder="1" applyAlignment="1">
      <alignment horizontal="left"/>
    </xf>
    <xf numFmtId="49" fontId="1" fillId="4" borderId="1" xfId="0" applyNumberFormat="1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right"/>
    </xf>
    <xf numFmtId="49" fontId="2" fillId="4" borderId="1" xfId="0" applyNumberFormat="1" applyFont="1" applyFill="1" applyBorder="1" applyAlignment="1">
      <alignment horizontal="left"/>
    </xf>
    <xf numFmtId="49" fontId="2" fillId="4" borderId="1" xfId="0" applyNumberFormat="1" applyFont="1" applyFill="1" applyBorder="1" applyAlignment="1">
      <alignment horizontal="left" wrapText="1"/>
    </xf>
    <xf numFmtId="49" fontId="6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0" fillId="0" borderId="1" xfId="0" applyBorder="1"/>
    <xf numFmtId="164" fontId="5" fillId="0" borderId="1" xfId="0" applyNumberFormat="1" applyFont="1" applyBorder="1"/>
    <xf numFmtId="49" fontId="6" fillId="0" borderId="0" xfId="0" applyNumberFormat="1" applyFont="1" applyAlignment="1">
      <alignment horizontal="right"/>
    </xf>
    <xf numFmtId="164" fontId="8" fillId="0" borderId="1" xfId="0" applyNumberFormat="1" applyFont="1" applyBorder="1"/>
    <xf numFmtId="49" fontId="6" fillId="0" borderId="0" xfId="0" applyNumberFormat="1" applyFont="1" applyAlignment="1">
      <alignment horizontal="right"/>
    </xf>
    <xf numFmtId="49" fontId="1" fillId="3" borderId="1" xfId="0" applyNumberFormat="1" applyFon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left" wrapText="1"/>
    </xf>
    <xf numFmtId="164" fontId="8" fillId="3" borderId="1" xfId="0" applyNumberFormat="1" applyFont="1" applyFill="1" applyBorder="1"/>
    <xf numFmtId="49" fontId="6" fillId="0" borderId="0" xfId="0" applyNumberFormat="1" applyFont="1" applyAlignment="1">
      <alignment horizontal="right"/>
    </xf>
    <xf numFmtId="0" fontId="0" fillId="0" borderId="0" xfId="0" applyAlignment="1"/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166" fontId="8" fillId="0" borderId="1" xfId="0" applyNumberFormat="1" applyFont="1" applyBorder="1"/>
    <xf numFmtId="166" fontId="8" fillId="2" borderId="1" xfId="0" applyNumberFormat="1" applyFont="1" applyFill="1" applyBorder="1"/>
    <xf numFmtId="166" fontId="5" fillId="0" borderId="1" xfId="0" applyNumberFormat="1" applyFont="1" applyBorder="1"/>
    <xf numFmtId="166" fontId="5" fillId="2" borderId="1" xfId="0" applyNumberFormat="1" applyFont="1" applyFill="1" applyBorder="1"/>
    <xf numFmtId="166" fontId="8" fillId="3" borderId="1" xfId="0" applyNumberFormat="1" applyFont="1" applyFill="1" applyBorder="1"/>
    <xf numFmtId="0" fontId="8" fillId="0" borderId="1" xfId="0" applyFont="1" applyBorder="1"/>
    <xf numFmtId="0" fontId="8" fillId="2" borderId="1" xfId="0" applyFont="1" applyFill="1" applyBorder="1"/>
    <xf numFmtId="0" fontId="5" fillId="0" borderId="1" xfId="0" applyFont="1" applyBorder="1"/>
    <xf numFmtId="0" fontId="5" fillId="2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9"/>
  <sheetViews>
    <sheetView tabSelected="1" view="pageBreakPreview" topLeftCell="A5" zoomScale="96" zoomScaleNormal="90" zoomScaleSheetLayoutView="96" workbookViewId="0">
      <selection activeCell="A14" sqref="A14:L14"/>
    </sheetView>
  </sheetViews>
  <sheetFormatPr defaultRowHeight="15"/>
  <cols>
    <col min="1" max="1" width="5.140625" style="1" customWidth="1"/>
    <col min="2" max="2" width="13.7109375" style="1" customWidth="1"/>
    <col min="3" max="3" width="6.140625" style="1" customWidth="1"/>
    <col min="4" max="4" width="4.7109375" style="1" customWidth="1"/>
    <col min="5" max="5" width="56.140625" style="1" customWidth="1"/>
    <col min="6" max="7" width="14" style="2" hidden="1" customWidth="1"/>
    <col min="8" max="8" width="15.140625" hidden="1" customWidth="1"/>
    <col min="9" max="9" width="10.5703125" hidden="1" customWidth="1"/>
    <col min="10" max="10" width="12.28515625" customWidth="1"/>
    <col min="11" max="11" width="10.28515625" customWidth="1"/>
    <col min="12" max="12" width="11.7109375" style="58" customWidth="1"/>
  </cols>
  <sheetData>
    <row r="1" spans="1:12" ht="18.75" hidden="1" customHeight="1">
      <c r="C1" s="23"/>
      <c r="D1" s="23"/>
      <c r="E1" s="47" t="s">
        <v>161</v>
      </c>
      <c r="F1" s="24"/>
      <c r="G1" s="41"/>
    </row>
    <row r="2" spans="1:12" ht="18.75" hidden="1" customHeight="1">
      <c r="C2" s="23"/>
      <c r="D2" s="23"/>
      <c r="E2" s="47" t="s">
        <v>117</v>
      </c>
      <c r="F2" s="24"/>
      <c r="G2" s="41"/>
    </row>
    <row r="3" spans="1:12" ht="18.75" hidden="1">
      <c r="C3" s="51" t="s">
        <v>166</v>
      </c>
      <c r="D3" s="51"/>
      <c r="E3" s="51"/>
      <c r="F3" s="24"/>
      <c r="G3" s="41"/>
    </row>
    <row r="4" spans="1:12" ht="18.75" hidden="1">
      <c r="C4" s="23"/>
      <c r="D4" s="23"/>
      <c r="E4" s="22"/>
      <c r="F4" s="24"/>
      <c r="G4" s="41"/>
    </row>
    <row r="5" spans="1:12" ht="18.75">
      <c r="C5" s="23"/>
      <c r="D5" s="23"/>
      <c r="E5" s="51" t="s">
        <v>161</v>
      </c>
      <c r="F5" s="51"/>
      <c r="G5" s="52"/>
      <c r="H5" s="52"/>
      <c r="I5" s="52"/>
      <c r="J5" s="52"/>
      <c r="K5" s="52"/>
      <c r="L5" s="52"/>
    </row>
    <row r="6" spans="1:12" ht="18.75" hidden="1">
      <c r="C6" s="23"/>
      <c r="D6" s="23"/>
      <c r="E6" s="51" t="s">
        <v>117</v>
      </c>
      <c r="F6" s="51"/>
      <c r="G6" s="52"/>
      <c r="H6" s="52"/>
      <c r="I6" s="52"/>
      <c r="J6" s="52"/>
    </row>
    <row r="7" spans="1:12" ht="18.75" hidden="1">
      <c r="C7" s="23"/>
      <c r="D7" s="23"/>
      <c r="E7" s="51" t="s">
        <v>235</v>
      </c>
      <c r="F7" s="52"/>
      <c r="G7" s="52"/>
      <c r="H7" s="52"/>
      <c r="I7" s="52"/>
      <c r="J7" s="52"/>
    </row>
    <row r="8" spans="1:12" ht="18.75" hidden="1">
      <c r="C8" s="23"/>
      <c r="D8" s="23"/>
      <c r="E8" s="45"/>
      <c r="F8" s="45"/>
      <c r="G8" s="45"/>
    </row>
    <row r="9" spans="1:12" ht="18.75" hidden="1">
      <c r="C9" s="23"/>
      <c r="D9" s="23"/>
      <c r="E9" s="51" t="s">
        <v>183</v>
      </c>
      <c r="F9" s="51"/>
      <c r="G9" s="52"/>
      <c r="H9" s="52"/>
      <c r="I9" s="52"/>
      <c r="J9" s="52"/>
    </row>
    <row r="10" spans="1:12" ht="18.75" hidden="1">
      <c r="C10" s="23"/>
      <c r="D10" s="23"/>
      <c r="E10" s="51" t="s">
        <v>117</v>
      </c>
      <c r="F10" s="51"/>
      <c r="G10" s="52"/>
      <c r="H10" s="52"/>
      <c r="I10" s="52"/>
      <c r="J10" s="52"/>
    </row>
    <row r="11" spans="1:12" ht="18.75" hidden="1">
      <c r="C11" s="23"/>
      <c r="D11" s="23"/>
      <c r="E11" s="51" t="s">
        <v>231</v>
      </c>
      <c r="F11" s="51"/>
      <c r="G11" s="52"/>
      <c r="H11" s="52"/>
      <c r="I11" s="52"/>
      <c r="J11" s="52"/>
    </row>
    <row r="12" spans="1:12" ht="8.25" customHeight="1">
      <c r="C12" s="23"/>
      <c r="D12" s="23"/>
      <c r="E12" s="51"/>
      <c r="F12" s="51"/>
      <c r="G12" s="41"/>
    </row>
    <row r="13" spans="1:12" ht="16.5">
      <c r="A13" s="56" t="s">
        <v>171</v>
      </c>
      <c r="B13" s="56"/>
      <c r="C13" s="56"/>
      <c r="D13" s="56"/>
      <c r="E13" s="56"/>
      <c r="F13" s="56"/>
      <c r="G13" s="52"/>
      <c r="H13" s="52"/>
      <c r="I13" s="52"/>
      <c r="J13" s="52"/>
      <c r="K13" s="52"/>
      <c r="L13" s="52"/>
    </row>
    <row r="14" spans="1:12" ht="16.5">
      <c r="A14" s="56" t="s">
        <v>97</v>
      </c>
      <c r="B14" s="56"/>
      <c r="C14" s="56"/>
      <c r="D14" s="56"/>
      <c r="E14" s="56"/>
      <c r="F14" s="56"/>
      <c r="G14" s="52"/>
      <c r="H14" s="52"/>
      <c r="I14" s="52"/>
      <c r="J14" s="52"/>
      <c r="K14" s="52"/>
      <c r="L14" s="52"/>
    </row>
    <row r="15" spans="1:12" ht="16.5">
      <c r="A15" s="56" t="s">
        <v>98</v>
      </c>
      <c r="B15" s="56"/>
      <c r="C15" s="56"/>
      <c r="D15" s="56"/>
      <c r="E15" s="56"/>
      <c r="F15" s="56"/>
      <c r="G15" s="52"/>
      <c r="H15" s="52"/>
      <c r="I15" s="52"/>
      <c r="J15" s="52"/>
      <c r="K15" s="52"/>
      <c r="L15" s="52"/>
    </row>
    <row r="16" spans="1:12" ht="16.5">
      <c r="A16" s="56" t="s">
        <v>182</v>
      </c>
      <c r="B16" s="56"/>
      <c r="C16" s="56"/>
      <c r="D16" s="56"/>
      <c r="E16" s="56"/>
      <c r="F16" s="56"/>
      <c r="G16" s="52"/>
      <c r="H16" s="52"/>
      <c r="I16" s="52"/>
      <c r="J16" s="52"/>
      <c r="K16" s="52"/>
      <c r="L16" s="52"/>
    </row>
    <row r="17" spans="1:12" ht="16.5">
      <c r="A17" s="56" t="s">
        <v>181</v>
      </c>
      <c r="B17" s="56"/>
      <c r="C17" s="56"/>
      <c r="D17" s="56"/>
      <c r="E17" s="56"/>
      <c r="F17" s="56"/>
      <c r="G17" s="52"/>
      <c r="H17" s="52"/>
      <c r="I17" s="52"/>
      <c r="J17" s="52"/>
      <c r="K17" s="52"/>
      <c r="L17" s="52"/>
    </row>
    <row r="18" spans="1:12" ht="4.5" customHeight="1">
      <c r="A18" s="56"/>
      <c r="B18" s="56"/>
      <c r="C18" s="56"/>
      <c r="D18" s="56"/>
      <c r="E18" s="56"/>
      <c r="F18" s="25"/>
      <c r="G18" s="42"/>
    </row>
    <row r="19" spans="1:12" ht="14.25" customHeight="1">
      <c r="A19" s="3"/>
      <c r="B19" s="3"/>
      <c r="C19" s="3"/>
      <c r="D19" s="3"/>
      <c r="E19" s="3"/>
      <c r="F19" s="4"/>
      <c r="G19" s="4"/>
    </row>
    <row r="20" spans="1:12" ht="46.5" customHeight="1">
      <c r="A20" s="53" t="s">
        <v>95</v>
      </c>
      <c r="B20" s="54"/>
      <c r="C20" s="54"/>
      <c r="D20" s="55"/>
      <c r="E20" s="28" t="s">
        <v>96</v>
      </c>
      <c r="F20" s="29" t="s">
        <v>102</v>
      </c>
      <c r="G20" s="29" t="s">
        <v>232</v>
      </c>
      <c r="H20" s="29" t="s">
        <v>102</v>
      </c>
      <c r="I20" s="29" t="s">
        <v>233</v>
      </c>
      <c r="J20" s="29" t="s">
        <v>102</v>
      </c>
      <c r="K20" s="57" t="s">
        <v>236</v>
      </c>
      <c r="L20" s="59" t="s">
        <v>237</v>
      </c>
    </row>
    <row r="21" spans="1:12" ht="0.75" hidden="1" customHeight="1">
      <c r="A21" s="30" t="s">
        <v>103</v>
      </c>
      <c r="B21" s="30" t="s">
        <v>104</v>
      </c>
      <c r="C21" s="30" t="s">
        <v>105</v>
      </c>
      <c r="D21" s="30" t="s">
        <v>106</v>
      </c>
      <c r="E21" s="31" t="s">
        <v>107</v>
      </c>
      <c r="F21" s="32"/>
      <c r="G21" s="32"/>
      <c r="H21" s="43"/>
      <c r="I21" s="32"/>
      <c r="J21" s="43"/>
      <c r="K21" s="43"/>
      <c r="L21" s="60"/>
    </row>
    <row r="22" spans="1:12" ht="15.75">
      <c r="A22" s="48" t="s">
        <v>0</v>
      </c>
      <c r="B22" s="48" t="s">
        <v>1</v>
      </c>
      <c r="C22" s="48" t="s">
        <v>2</v>
      </c>
      <c r="D22" s="48" t="s">
        <v>0</v>
      </c>
      <c r="E22" s="49" t="s">
        <v>110</v>
      </c>
      <c r="F22" s="26">
        <f>F23+F25+F27+F32+F34+F36+F39+F41+F44+F47</f>
        <v>31494.400000000001</v>
      </c>
      <c r="G22" s="26">
        <f>G23+G25+G27+G32+G34+G36+G39+G41+G44+G47</f>
        <v>-1052.3</v>
      </c>
      <c r="H22" s="50">
        <f>F22+G22</f>
        <v>30442.100000000002</v>
      </c>
      <c r="I22" s="26">
        <f>I23+I25+I27+I32+I34+I36+I39+I41+I44+I47</f>
        <v>770</v>
      </c>
      <c r="J22" s="50">
        <f>J23+J25+J27+J32+J34+J36+J39+J41+J44+J47</f>
        <v>30442.100000000006</v>
      </c>
      <c r="K22" s="50">
        <f>K23+K25+K27+K32+K34+K36+K39+K41+K44+K47</f>
        <v>7536.3076000000001</v>
      </c>
      <c r="L22" s="65">
        <f>K22/J22*100</f>
        <v>24.756201444709788</v>
      </c>
    </row>
    <row r="23" spans="1:12" ht="15.75">
      <c r="A23" s="21" t="s">
        <v>0</v>
      </c>
      <c r="B23" s="21" t="s">
        <v>3</v>
      </c>
      <c r="C23" s="21" t="s">
        <v>2</v>
      </c>
      <c r="D23" s="21" t="s">
        <v>0</v>
      </c>
      <c r="E23" s="12" t="s">
        <v>4</v>
      </c>
      <c r="F23" s="13">
        <v>8447.1</v>
      </c>
      <c r="G23" s="13">
        <f>G24</f>
        <v>0</v>
      </c>
      <c r="H23" s="46">
        <f t="shared" ref="H23:H86" si="0">F23+G23</f>
        <v>8447.1</v>
      </c>
      <c r="I23" s="13">
        <f>I24</f>
        <v>0</v>
      </c>
      <c r="J23" s="46">
        <f t="shared" ref="J23:J86" si="1">H23+I23</f>
        <v>8447.1</v>
      </c>
      <c r="K23" s="61">
        <f>K24</f>
        <v>1871.27342</v>
      </c>
      <c r="L23" s="62">
        <f t="shared" ref="L23:L86" si="2">K23/J23*100</f>
        <v>22.152850327331272</v>
      </c>
    </row>
    <row r="24" spans="1:12" ht="15.75">
      <c r="A24" s="33" t="s">
        <v>0</v>
      </c>
      <c r="B24" s="33" t="s">
        <v>5</v>
      </c>
      <c r="C24" s="33" t="s">
        <v>2</v>
      </c>
      <c r="D24" s="33" t="s">
        <v>7</v>
      </c>
      <c r="E24" s="16" t="s">
        <v>6</v>
      </c>
      <c r="F24" s="13">
        <v>8447.1</v>
      </c>
      <c r="G24" s="13"/>
      <c r="H24" s="44">
        <f t="shared" si="0"/>
        <v>8447.1</v>
      </c>
      <c r="I24" s="13"/>
      <c r="J24" s="44">
        <f t="shared" si="1"/>
        <v>8447.1</v>
      </c>
      <c r="K24" s="63">
        <v>1871.27342</v>
      </c>
      <c r="L24" s="64">
        <f t="shared" si="2"/>
        <v>22.152850327331272</v>
      </c>
    </row>
    <row r="25" spans="1:12" ht="47.25">
      <c r="A25" s="21" t="s">
        <v>0</v>
      </c>
      <c r="B25" s="21" t="s">
        <v>8</v>
      </c>
      <c r="C25" s="21" t="s">
        <v>2</v>
      </c>
      <c r="D25" s="21" t="s">
        <v>0</v>
      </c>
      <c r="E25" s="12" t="s">
        <v>9</v>
      </c>
      <c r="F25" s="13">
        <v>3519.1</v>
      </c>
      <c r="G25" s="13">
        <f>G26</f>
        <v>-1052.3</v>
      </c>
      <c r="H25" s="46">
        <f t="shared" si="0"/>
        <v>2466.8000000000002</v>
      </c>
      <c r="I25" s="13">
        <f>I26</f>
        <v>0</v>
      </c>
      <c r="J25" s="46">
        <f t="shared" si="1"/>
        <v>2466.8000000000002</v>
      </c>
      <c r="K25" s="61">
        <v>616.01931999999999</v>
      </c>
      <c r="L25" s="62">
        <f t="shared" si="2"/>
        <v>24.972406356413167</v>
      </c>
    </row>
    <row r="26" spans="1:12" ht="31.5">
      <c r="A26" s="33" t="s">
        <v>0</v>
      </c>
      <c r="B26" s="33" t="s">
        <v>10</v>
      </c>
      <c r="C26" s="33" t="s">
        <v>2</v>
      </c>
      <c r="D26" s="33" t="s">
        <v>7</v>
      </c>
      <c r="E26" s="16" t="s">
        <v>11</v>
      </c>
      <c r="F26" s="17">
        <v>3519.1</v>
      </c>
      <c r="G26" s="17">
        <v>-1052.3</v>
      </c>
      <c r="H26" s="44">
        <f t="shared" si="0"/>
        <v>2466.8000000000002</v>
      </c>
      <c r="I26" s="17"/>
      <c r="J26" s="44">
        <f t="shared" si="1"/>
        <v>2466.8000000000002</v>
      </c>
      <c r="K26" s="63">
        <v>616.01931999999999</v>
      </c>
      <c r="L26" s="64">
        <f t="shared" si="2"/>
        <v>24.972406356413167</v>
      </c>
    </row>
    <row r="27" spans="1:12" ht="18" customHeight="1">
      <c r="A27" s="21" t="s">
        <v>0</v>
      </c>
      <c r="B27" s="21" t="s">
        <v>12</v>
      </c>
      <c r="C27" s="21" t="s">
        <v>2</v>
      </c>
      <c r="D27" s="21" t="s">
        <v>0</v>
      </c>
      <c r="E27" s="12" t="s">
        <v>13</v>
      </c>
      <c r="F27" s="13">
        <f>F28+F29+F30+F31</f>
        <v>7780.9</v>
      </c>
      <c r="G27" s="13">
        <f>G28+G29+G30+G31</f>
        <v>0</v>
      </c>
      <c r="H27" s="46">
        <f t="shared" si="0"/>
        <v>7780.9</v>
      </c>
      <c r="I27" s="13">
        <f>I28+I29+I30+I31</f>
        <v>0</v>
      </c>
      <c r="J27" s="46">
        <f t="shared" si="1"/>
        <v>7780.9</v>
      </c>
      <c r="K27" s="61">
        <v>1931.82233</v>
      </c>
      <c r="L27" s="62">
        <f t="shared" si="2"/>
        <v>24.827749103574138</v>
      </c>
    </row>
    <row r="28" spans="1:12" ht="31.5">
      <c r="A28" s="33" t="s">
        <v>0</v>
      </c>
      <c r="B28" s="33" t="s">
        <v>14</v>
      </c>
      <c r="C28" s="33" t="s">
        <v>2</v>
      </c>
      <c r="D28" s="33" t="s">
        <v>7</v>
      </c>
      <c r="E28" s="16" t="s">
        <v>15</v>
      </c>
      <c r="F28" s="17">
        <v>4993.1000000000004</v>
      </c>
      <c r="G28" s="17"/>
      <c r="H28" s="44">
        <f t="shared" si="0"/>
        <v>4993.1000000000004</v>
      </c>
      <c r="I28" s="17"/>
      <c r="J28" s="44">
        <v>4993.1000000000004</v>
      </c>
      <c r="K28" s="63">
        <v>1074.0923399999999</v>
      </c>
      <c r="L28" s="64">
        <f t="shared" si="2"/>
        <v>21.511532715146899</v>
      </c>
    </row>
    <row r="29" spans="1:12" ht="31.5">
      <c r="A29" s="33" t="s">
        <v>0</v>
      </c>
      <c r="B29" s="33" t="s">
        <v>130</v>
      </c>
      <c r="C29" s="33" t="s">
        <v>2</v>
      </c>
      <c r="D29" s="33" t="s">
        <v>7</v>
      </c>
      <c r="E29" s="16" t="s">
        <v>16</v>
      </c>
      <c r="F29" s="17">
        <v>2085.6999999999998</v>
      </c>
      <c r="G29" s="17"/>
      <c r="H29" s="44">
        <f t="shared" si="0"/>
        <v>2085.6999999999998</v>
      </c>
      <c r="I29" s="17"/>
      <c r="J29" s="44">
        <v>2085.6999999999998</v>
      </c>
      <c r="K29" s="63">
        <v>517.67731000000003</v>
      </c>
      <c r="L29" s="64">
        <f t="shared" si="2"/>
        <v>24.820315002157553</v>
      </c>
    </row>
    <row r="30" spans="1:12" ht="15.75">
      <c r="A30" s="33" t="s">
        <v>0</v>
      </c>
      <c r="B30" s="33" t="s">
        <v>131</v>
      </c>
      <c r="C30" s="33" t="s">
        <v>2</v>
      </c>
      <c r="D30" s="33" t="s">
        <v>7</v>
      </c>
      <c r="E30" s="16" t="s">
        <v>17</v>
      </c>
      <c r="F30" s="17">
        <v>53.9</v>
      </c>
      <c r="G30" s="17"/>
      <c r="H30" s="44">
        <f t="shared" si="0"/>
        <v>53.9</v>
      </c>
      <c r="I30" s="17"/>
      <c r="J30" s="44">
        <f t="shared" si="1"/>
        <v>53.9</v>
      </c>
      <c r="K30" s="63">
        <v>177.89967999999999</v>
      </c>
      <c r="L30" s="64">
        <f t="shared" si="2"/>
        <v>330.05506493506493</v>
      </c>
    </row>
    <row r="31" spans="1:12" ht="31.5">
      <c r="A31" s="33" t="s">
        <v>0</v>
      </c>
      <c r="B31" s="33" t="s">
        <v>132</v>
      </c>
      <c r="C31" s="33" t="s">
        <v>2</v>
      </c>
      <c r="D31" s="33" t="s">
        <v>7</v>
      </c>
      <c r="E31" s="16" t="s">
        <v>100</v>
      </c>
      <c r="F31" s="17">
        <v>648.20000000000005</v>
      </c>
      <c r="G31" s="17"/>
      <c r="H31" s="44">
        <f t="shared" si="0"/>
        <v>648.20000000000005</v>
      </c>
      <c r="I31" s="17"/>
      <c r="J31" s="44">
        <f t="shared" si="1"/>
        <v>648.20000000000005</v>
      </c>
      <c r="K31" s="63">
        <v>162.15299999999999</v>
      </c>
      <c r="L31" s="64">
        <f t="shared" si="2"/>
        <v>25.015890157358839</v>
      </c>
    </row>
    <row r="32" spans="1:12" ht="15.75">
      <c r="A32" s="21" t="s">
        <v>0</v>
      </c>
      <c r="B32" s="21" t="s">
        <v>18</v>
      </c>
      <c r="C32" s="21" t="s">
        <v>2</v>
      </c>
      <c r="D32" s="21" t="s">
        <v>0</v>
      </c>
      <c r="E32" s="12" t="s">
        <v>19</v>
      </c>
      <c r="F32" s="13">
        <v>986.8</v>
      </c>
      <c r="G32" s="13">
        <f>G33</f>
        <v>0</v>
      </c>
      <c r="H32" s="46">
        <f t="shared" si="0"/>
        <v>986.8</v>
      </c>
      <c r="I32" s="13">
        <f>I33</f>
        <v>0</v>
      </c>
      <c r="J32" s="46">
        <f t="shared" si="1"/>
        <v>986.8</v>
      </c>
      <c r="K32" s="61">
        <v>443.61595</v>
      </c>
      <c r="L32" s="62">
        <f t="shared" si="2"/>
        <v>44.955001013376574</v>
      </c>
    </row>
    <row r="33" spans="1:12" ht="15.75">
      <c r="A33" s="33" t="s">
        <v>0</v>
      </c>
      <c r="B33" s="33" t="s">
        <v>133</v>
      </c>
      <c r="C33" s="33" t="s">
        <v>2</v>
      </c>
      <c r="D33" s="33" t="s">
        <v>7</v>
      </c>
      <c r="E33" s="16" t="s">
        <v>227</v>
      </c>
      <c r="F33" s="17">
        <v>986.8</v>
      </c>
      <c r="G33" s="17"/>
      <c r="H33" s="44">
        <f t="shared" si="0"/>
        <v>986.8</v>
      </c>
      <c r="I33" s="17"/>
      <c r="J33" s="44">
        <f t="shared" si="1"/>
        <v>986.8</v>
      </c>
      <c r="K33" s="63">
        <v>443.61595</v>
      </c>
      <c r="L33" s="64">
        <f t="shared" si="2"/>
        <v>44.955001013376574</v>
      </c>
    </row>
    <row r="34" spans="1:12" ht="15.75">
      <c r="A34" s="21" t="s">
        <v>0</v>
      </c>
      <c r="B34" s="21" t="s">
        <v>20</v>
      </c>
      <c r="C34" s="21" t="s">
        <v>2</v>
      </c>
      <c r="D34" s="21" t="s">
        <v>0</v>
      </c>
      <c r="E34" s="12" t="s">
        <v>21</v>
      </c>
      <c r="F34" s="13">
        <v>219</v>
      </c>
      <c r="G34" s="13">
        <f>G35</f>
        <v>0</v>
      </c>
      <c r="H34" s="46">
        <f t="shared" si="0"/>
        <v>219</v>
      </c>
      <c r="I34" s="13">
        <f>I35</f>
        <v>0</v>
      </c>
      <c r="J34" s="46">
        <f t="shared" si="1"/>
        <v>219</v>
      </c>
      <c r="K34" s="61">
        <v>45.767040000000001</v>
      </c>
      <c r="L34" s="62">
        <f t="shared" si="2"/>
        <v>20.898191780821918</v>
      </c>
    </row>
    <row r="35" spans="1:12" ht="31.5" customHeight="1">
      <c r="A35" s="33" t="s">
        <v>0</v>
      </c>
      <c r="B35" s="33" t="s">
        <v>134</v>
      </c>
      <c r="C35" s="33" t="s">
        <v>2</v>
      </c>
      <c r="D35" s="33" t="s">
        <v>7</v>
      </c>
      <c r="E35" s="16" t="s">
        <v>101</v>
      </c>
      <c r="F35" s="17">
        <v>219</v>
      </c>
      <c r="G35" s="17"/>
      <c r="H35" s="44">
        <f t="shared" si="0"/>
        <v>219</v>
      </c>
      <c r="I35" s="17"/>
      <c r="J35" s="44">
        <f t="shared" si="1"/>
        <v>219</v>
      </c>
      <c r="K35" s="63">
        <v>45.767040000000001</v>
      </c>
      <c r="L35" s="64">
        <f t="shared" si="2"/>
        <v>20.898191780821918</v>
      </c>
    </row>
    <row r="36" spans="1:12" ht="47.25">
      <c r="A36" s="21" t="s">
        <v>0</v>
      </c>
      <c r="B36" s="21" t="s">
        <v>22</v>
      </c>
      <c r="C36" s="21" t="s">
        <v>2</v>
      </c>
      <c r="D36" s="21" t="s">
        <v>0</v>
      </c>
      <c r="E36" s="12" t="s">
        <v>23</v>
      </c>
      <c r="F36" s="13">
        <v>1728</v>
      </c>
      <c r="G36" s="13">
        <f>G37+G38</f>
        <v>0</v>
      </c>
      <c r="H36" s="46">
        <f t="shared" si="0"/>
        <v>1728</v>
      </c>
      <c r="I36" s="13">
        <f>I37+I38</f>
        <v>0</v>
      </c>
      <c r="J36" s="46">
        <f t="shared" si="1"/>
        <v>1728</v>
      </c>
      <c r="K36" s="61">
        <v>314.51904000000002</v>
      </c>
      <c r="L36" s="62">
        <f t="shared" si="2"/>
        <v>18.201333333333334</v>
      </c>
    </row>
    <row r="37" spans="1:12" ht="95.25" customHeight="1">
      <c r="A37" s="33" t="s">
        <v>0</v>
      </c>
      <c r="B37" s="33" t="s">
        <v>24</v>
      </c>
      <c r="C37" s="33" t="s">
        <v>2</v>
      </c>
      <c r="D37" s="33" t="s">
        <v>25</v>
      </c>
      <c r="E37" s="15" t="s">
        <v>228</v>
      </c>
      <c r="F37" s="17">
        <v>1613</v>
      </c>
      <c r="G37" s="17"/>
      <c r="H37" s="44">
        <f t="shared" si="0"/>
        <v>1613</v>
      </c>
      <c r="I37" s="17"/>
      <c r="J37" s="44">
        <f t="shared" si="1"/>
        <v>1613</v>
      </c>
      <c r="K37" s="63">
        <v>279.16966000000002</v>
      </c>
      <c r="L37" s="64">
        <f t="shared" si="2"/>
        <v>17.307480471171733</v>
      </c>
    </row>
    <row r="38" spans="1:12" ht="94.5">
      <c r="A38" s="33" t="s">
        <v>0</v>
      </c>
      <c r="B38" s="33" t="s">
        <v>135</v>
      </c>
      <c r="C38" s="33" t="s">
        <v>2</v>
      </c>
      <c r="D38" s="33" t="s">
        <v>25</v>
      </c>
      <c r="E38" s="15" t="s">
        <v>229</v>
      </c>
      <c r="F38" s="17">
        <v>115</v>
      </c>
      <c r="G38" s="17"/>
      <c r="H38" s="44">
        <f t="shared" si="0"/>
        <v>115</v>
      </c>
      <c r="I38" s="17"/>
      <c r="J38" s="44">
        <f t="shared" si="1"/>
        <v>115</v>
      </c>
      <c r="K38" s="63">
        <v>35.349379999999996</v>
      </c>
      <c r="L38" s="64">
        <f t="shared" si="2"/>
        <v>30.738591304347825</v>
      </c>
    </row>
    <row r="39" spans="1:12" ht="32.25" customHeight="1">
      <c r="A39" s="21" t="s">
        <v>0</v>
      </c>
      <c r="B39" s="21" t="s">
        <v>27</v>
      </c>
      <c r="C39" s="21" t="s">
        <v>2</v>
      </c>
      <c r="D39" s="21" t="s">
        <v>0</v>
      </c>
      <c r="E39" s="12" t="s">
        <v>28</v>
      </c>
      <c r="F39" s="13">
        <v>195.4</v>
      </c>
      <c r="G39" s="13">
        <f>G40</f>
        <v>0</v>
      </c>
      <c r="H39" s="46">
        <f t="shared" si="0"/>
        <v>195.4</v>
      </c>
      <c r="I39" s="13">
        <f>I40</f>
        <v>0</v>
      </c>
      <c r="J39" s="46">
        <f t="shared" si="1"/>
        <v>195.4</v>
      </c>
      <c r="K39" s="61">
        <v>103.16507</v>
      </c>
      <c r="L39" s="62">
        <f t="shared" si="2"/>
        <v>52.796862845445233</v>
      </c>
    </row>
    <row r="40" spans="1:12" ht="16.5" customHeight="1">
      <c r="A40" s="33" t="s">
        <v>0</v>
      </c>
      <c r="B40" s="33" t="s">
        <v>29</v>
      </c>
      <c r="C40" s="33" t="s">
        <v>2</v>
      </c>
      <c r="D40" s="33" t="s">
        <v>25</v>
      </c>
      <c r="E40" s="16" t="s">
        <v>30</v>
      </c>
      <c r="F40" s="17">
        <v>195.4</v>
      </c>
      <c r="G40" s="17"/>
      <c r="H40" s="44">
        <f t="shared" si="0"/>
        <v>195.4</v>
      </c>
      <c r="I40" s="17"/>
      <c r="J40" s="44">
        <f t="shared" si="1"/>
        <v>195.4</v>
      </c>
      <c r="K40" s="63">
        <v>103.16507</v>
      </c>
      <c r="L40" s="64">
        <f t="shared" si="2"/>
        <v>52.796862845445233</v>
      </c>
    </row>
    <row r="41" spans="1:12" ht="49.5" customHeight="1">
      <c r="A41" s="21" t="s">
        <v>0</v>
      </c>
      <c r="B41" s="21" t="s">
        <v>31</v>
      </c>
      <c r="C41" s="21" t="s">
        <v>2</v>
      </c>
      <c r="D41" s="21" t="s">
        <v>0</v>
      </c>
      <c r="E41" s="12" t="s">
        <v>111</v>
      </c>
      <c r="F41" s="13">
        <v>8109.1</v>
      </c>
      <c r="G41" s="13">
        <f>G42+G43</f>
        <v>0</v>
      </c>
      <c r="H41" s="46">
        <f t="shared" si="0"/>
        <v>8109.1</v>
      </c>
      <c r="I41" s="13">
        <f>I42+I43</f>
        <v>0</v>
      </c>
      <c r="J41" s="46">
        <f t="shared" si="1"/>
        <v>8109.1</v>
      </c>
      <c r="K41" s="61">
        <v>2072.5309699999998</v>
      </c>
      <c r="L41" s="62">
        <f t="shared" si="2"/>
        <v>25.558088690483526</v>
      </c>
    </row>
    <row r="42" spans="1:12" ht="15.75">
      <c r="A42" s="33" t="s">
        <v>0</v>
      </c>
      <c r="B42" s="33" t="s">
        <v>32</v>
      </c>
      <c r="C42" s="33" t="s">
        <v>2</v>
      </c>
      <c r="D42" s="33" t="s">
        <v>33</v>
      </c>
      <c r="E42" s="16" t="s">
        <v>136</v>
      </c>
      <c r="F42" s="17">
        <v>7496.8</v>
      </c>
      <c r="G42" s="17"/>
      <c r="H42" s="44">
        <f t="shared" si="0"/>
        <v>7496.8</v>
      </c>
      <c r="I42" s="17"/>
      <c r="J42" s="44">
        <f t="shared" si="1"/>
        <v>7496.8</v>
      </c>
      <c r="K42" s="63">
        <v>1887.22082</v>
      </c>
      <c r="L42" s="64">
        <f t="shared" si="2"/>
        <v>25.173685038949952</v>
      </c>
    </row>
    <row r="43" spans="1:12" ht="15.75">
      <c r="A43" s="33" t="s">
        <v>0</v>
      </c>
      <c r="B43" s="33" t="s">
        <v>36</v>
      </c>
      <c r="C43" s="33" t="s">
        <v>2</v>
      </c>
      <c r="D43" s="33" t="s">
        <v>33</v>
      </c>
      <c r="E43" s="16" t="s">
        <v>37</v>
      </c>
      <c r="F43" s="17">
        <v>612.29999999999995</v>
      </c>
      <c r="G43" s="17"/>
      <c r="H43" s="44">
        <f t="shared" si="0"/>
        <v>612.29999999999995</v>
      </c>
      <c r="I43" s="17"/>
      <c r="J43" s="44">
        <f t="shared" si="1"/>
        <v>612.29999999999995</v>
      </c>
      <c r="K43" s="63">
        <v>185.31014999999999</v>
      </c>
      <c r="L43" s="64">
        <f t="shared" si="2"/>
        <v>30.264600685938266</v>
      </c>
    </row>
    <row r="44" spans="1:12" ht="31.5">
      <c r="A44" s="21" t="s">
        <v>0</v>
      </c>
      <c r="B44" s="21" t="s">
        <v>38</v>
      </c>
      <c r="C44" s="21" t="s">
        <v>2</v>
      </c>
      <c r="D44" s="21" t="s">
        <v>0</v>
      </c>
      <c r="E44" s="12" t="s">
        <v>39</v>
      </c>
      <c r="F44" s="13">
        <v>250</v>
      </c>
      <c r="G44" s="13">
        <f>G45+G46</f>
        <v>0</v>
      </c>
      <c r="H44" s="46">
        <f t="shared" si="0"/>
        <v>250</v>
      </c>
      <c r="I44" s="13">
        <f>I45+I46</f>
        <v>770</v>
      </c>
      <c r="J44" s="46">
        <v>250</v>
      </c>
      <c r="K44" s="61">
        <v>103.36946</v>
      </c>
      <c r="L44" s="62">
        <f t="shared" si="2"/>
        <v>41.347784000000004</v>
      </c>
    </row>
    <row r="45" spans="1:12" ht="94.5">
      <c r="A45" s="33" t="s">
        <v>0</v>
      </c>
      <c r="B45" s="33" t="s">
        <v>40</v>
      </c>
      <c r="C45" s="33" t="s">
        <v>2</v>
      </c>
      <c r="D45" s="33" t="s">
        <v>234</v>
      </c>
      <c r="E45" s="16" t="s">
        <v>112</v>
      </c>
      <c r="F45" s="17">
        <v>200</v>
      </c>
      <c r="G45" s="17"/>
      <c r="H45" s="44">
        <f t="shared" si="0"/>
        <v>200</v>
      </c>
      <c r="I45" s="17">
        <v>670</v>
      </c>
      <c r="J45" s="44">
        <v>200</v>
      </c>
      <c r="K45" s="63">
        <v>67.033580000000001</v>
      </c>
      <c r="L45" s="64">
        <f t="shared" si="2"/>
        <v>33.51679</v>
      </c>
    </row>
    <row r="46" spans="1:12" ht="42" customHeight="1">
      <c r="A46" s="33" t="s">
        <v>0</v>
      </c>
      <c r="B46" s="33" t="s">
        <v>41</v>
      </c>
      <c r="C46" s="33" t="s">
        <v>2</v>
      </c>
      <c r="D46" s="33" t="s">
        <v>43</v>
      </c>
      <c r="E46" s="16" t="s">
        <v>42</v>
      </c>
      <c r="F46" s="17">
        <v>50</v>
      </c>
      <c r="G46" s="17"/>
      <c r="H46" s="44">
        <f t="shared" si="0"/>
        <v>50</v>
      </c>
      <c r="I46" s="17">
        <v>100</v>
      </c>
      <c r="J46" s="44">
        <v>50</v>
      </c>
      <c r="K46" s="63">
        <v>36.33558</v>
      </c>
      <c r="L46" s="64">
        <f t="shared" si="2"/>
        <v>72.67116</v>
      </c>
    </row>
    <row r="47" spans="1:12" ht="18" customHeight="1">
      <c r="A47" s="21" t="s">
        <v>0</v>
      </c>
      <c r="B47" s="21" t="s">
        <v>44</v>
      </c>
      <c r="C47" s="21" t="s">
        <v>2</v>
      </c>
      <c r="D47" s="21" t="s">
        <v>0</v>
      </c>
      <c r="E47" s="12" t="s">
        <v>45</v>
      </c>
      <c r="F47" s="13">
        <f>F48+F49+F50+F51+F52</f>
        <v>259</v>
      </c>
      <c r="G47" s="13">
        <f>G48+G49++G50+G51+G52</f>
        <v>0</v>
      </c>
      <c r="H47" s="46">
        <f t="shared" si="0"/>
        <v>259</v>
      </c>
      <c r="I47" s="13">
        <f>I48+I49++I50+I51+I52</f>
        <v>0</v>
      </c>
      <c r="J47" s="46">
        <f t="shared" si="1"/>
        <v>259</v>
      </c>
      <c r="K47" s="61">
        <v>34.225000000000001</v>
      </c>
      <c r="L47" s="62">
        <f t="shared" si="2"/>
        <v>13.214285714285715</v>
      </c>
    </row>
    <row r="48" spans="1:12" ht="31.5">
      <c r="A48" s="33" t="s">
        <v>0</v>
      </c>
      <c r="B48" s="33" t="s">
        <v>46</v>
      </c>
      <c r="C48" s="33" t="s">
        <v>2</v>
      </c>
      <c r="D48" s="33" t="s">
        <v>48</v>
      </c>
      <c r="E48" s="16" t="s">
        <v>47</v>
      </c>
      <c r="F48" s="17">
        <v>2</v>
      </c>
      <c r="G48" s="17"/>
      <c r="H48" s="44">
        <f t="shared" si="0"/>
        <v>2</v>
      </c>
      <c r="I48" s="17"/>
      <c r="J48" s="44">
        <f t="shared" si="1"/>
        <v>2</v>
      </c>
      <c r="K48" s="63">
        <v>4.125</v>
      </c>
      <c r="L48" s="64">
        <f t="shared" si="2"/>
        <v>206.25</v>
      </c>
    </row>
    <row r="49" spans="1:12" ht="126.75" customHeight="1">
      <c r="A49" s="33" t="s">
        <v>0</v>
      </c>
      <c r="B49" s="33" t="s">
        <v>49</v>
      </c>
      <c r="C49" s="33" t="s">
        <v>2</v>
      </c>
      <c r="D49" s="33" t="s">
        <v>48</v>
      </c>
      <c r="E49" s="15" t="s">
        <v>137</v>
      </c>
      <c r="F49" s="17">
        <v>30</v>
      </c>
      <c r="G49" s="17"/>
      <c r="H49" s="44">
        <f t="shared" si="0"/>
        <v>30</v>
      </c>
      <c r="I49" s="17"/>
      <c r="J49" s="44">
        <f t="shared" si="1"/>
        <v>30</v>
      </c>
      <c r="K49" s="63">
        <v>6</v>
      </c>
      <c r="L49" s="64">
        <f t="shared" si="2"/>
        <v>20</v>
      </c>
    </row>
    <row r="50" spans="1:12" ht="63">
      <c r="A50" s="33" t="s">
        <v>0</v>
      </c>
      <c r="B50" s="33" t="s">
        <v>179</v>
      </c>
      <c r="C50" s="33" t="s">
        <v>2</v>
      </c>
      <c r="D50" s="33" t="s">
        <v>48</v>
      </c>
      <c r="E50" s="34" t="s">
        <v>180</v>
      </c>
      <c r="F50" s="17">
        <v>14</v>
      </c>
      <c r="G50" s="17"/>
      <c r="H50" s="44">
        <f t="shared" si="0"/>
        <v>14</v>
      </c>
      <c r="I50" s="17"/>
      <c r="J50" s="44">
        <f t="shared" si="1"/>
        <v>14</v>
      </c>
      <c r="K50" s="63">
        <v>0</v>
      </c>
      <c r="L50" s="64">
        <f t="shared" si="2"/>
        <v>0</v>
      </c>
    </row>
    <row r="51" spans="1:12" ht="78.75">
      <c r="A51" s="33" t="s">
        <v>0</v>
      </c>
      <c r="B51" s="33" t="s">
        <v>50</v>
      </c>
      <c r="C51" s="33" t="s">
        <v>2</v>
      </c>
      <c r="D51" s="33" t="s">
        <v>48</v>
      </c>
      <c r="E51" s="16" t="s">
        <v>51</v>
      </c>
      <c r="F51" s="17">
        <v>15</v>
      </c>
      <c r="G51" s="17"/>
      <c r="H51" s="44">
        <f t="shared" si="0"/>
        <v>15</v>
      </c>
      <c r="I51" s="17"/>
      <c r="J51" s="44">
        <f t="shared" si="1"/>
        <v>15</v>
      </c>
      <c r="K51" s="63">
        <v>0</v>
      </c>
      <c r="L51" s="64">
        <f t="shared" si="2"/>
        <v>0</v>
      </c>
    </row>
    <row r="52" spans="1:12" ht="31.5">
      <c r="A52" s="33" t="s">
        <v>0</v>
      </c>
      <c r="B52" s="33" t="s">
        <v>52</v>
      </c>
      <c r="C52" s="33" t="s">
        <v>2</v>
      </c>
      <c r="D52" s="33" t="s">
        <v>48</v>
      </c>
      <c r="E52" s="16" t="s">
        <v>53</v>
      </c>
      <c r="F52" s="17">
        <v>198</v>
      </c>
      <c r="G52" s="17"/>
      <c r="H52" s="44">
        <f t="shared" si="0"/>
        <v>198</v>
      </c>
      <c r="I52" s="17"/>
      <c r="J52" s="44">
        <f t="shared" si="1"/>
        <v>198</v>
      </c>
      <c r="K52" s="63">
        <v>24.1</v>
      </c>
      <c r="L52" s="64">
        <f t="shared" si="2"/>
        <v>12.171717171717173</v>
      </c>
    </row>
    <row r="53" spans="1:12" ht="22.5" customHeight="1">
      <c r="A53" s="19" t="s">
        <v>0</v>
      </c>
      <c r="B53" s="19" t="s">
        <v>54</v>
      </c>
      <c r="C53" s="19" t="s">
        <v>2</v>
      </c>
      <c r="D53" s="19" t="s">
        <v>0</v>
      </c>
      <c r="E53" s="20" t="s">
        <v>55</v>
      </c>
      <c r="F53" s="26">
        <f>F54</f>
        <v>110097.1</v>
      </c>
      <c r="G53" s="26">
        <f>G54+G134</f>
        <v>4862.7600000000011</v>
      </c>
      <c r="H53" s="50">
        <f t="shared" si="0"/>
        <v>114959.86</v>
      </c>
      <c r="I53" s="26">
        <f>I54+I134</f>
        <v>0</v>
      </c>
      <c r="J53" s="50">
        <f>J54+J134</f>
        <v>114959.86</v>
      </c>
      <c r="K53" s="50">
        <f>K54+K134</f>
        <v>35146.696450000003</v>
      </c>
      <c r="L53" s="65">
        <f t="shared" si="2"/>
        <v>30.5730160509938</v>
      </c>
    </row>
    <row r="54" spans="1:12" ht="31.5">
      <c r="A54" s="5" t="s">
        <v>0</v>
      </c>
      <c r="B54" s="5" t="s">
        <v>58</v>
      </c>
      <c r="C54" s="5" t="s">
        <v>2</v>
      </c>
      <c r="D54" s="5" t="s">
        <v>0</v>
      </c>
      <c r="E54" s="6" t="s">
        <v>59</v>
      </c>
      <c r="F54" s="10">
        <f>F55+F58+F81+F124</f>
        <v>110097.1</v>
      </c>
      <c r="G54" s="10">
        <f>G55+G58+G81</f>
        <v>4807.7600000000011</v>
      </c>
      <c r="H54" s="46">
        <f t="shared" si="0"/>
        <v>114904.86</v>
      </c>
      <c r="I54" s="10">
        <f>I55+I58+I81</f>
        <v>0</v>
      </c>
      <c r="J54" s="46">
        <f>J55+J58+J81</f>
        <v>114904.86</v>
      </c>
      <c r="K54" s="46">
        <f>K55+K58+K81</f>
        <v>35091.696450000003</v>
      </c>
      <c r="L54" s="62">
        <f t="shared" si="2"/>
        <v>30.539784348547137</v>
      </c>
    </row>
    <row r="55" spans="1:12" ht="31.5">
      <c r="A55" s="5" t="s">
        <v>0</v>
      </c>
      <c r="B55" s="5" t="s">
        <v>187</v>
      </c>
      <c r="C55" s="5" t="s">
        <v>2</v>
      </c>
      <c r="D55" s="5" t="s">
        <v>57</v>
      </c>
      <c r="E55" s="6" t="s">
        <v>184</v>
      </c>
      <c r="F55" s="10">
        <f>F56</f>
        <v>26760</v>
      </c>
      <c r="G55" s="10">
        <f>G56+G57</f>
        <v>0</v>
      </c>
      <c r="H55" s="46">
        <f t="shared" si="0"/>
        <v>26760</v>
      </c>
      <c r="I55" s="10">
        <f>I56+I57</f>
        <v>0</v>
      </c>
      <c r="J55" s="46">
        <f t="shared" si="1"/>
        <v>26760</v>
      </c>
      <c r="K55" s="61">
        <v>6690</v>
      </c>
      <c r="L55" s="62">
        <f t="shared" si="2"/>
        <v>25</v>
      </c>
    </row>
    <row r="56" spans="1:12" ht="19.5" customHeight="1">
      <c r="A56" s="7" t="s">
        <v>0</v>
      </c>
      <c r="B56" s="7" t="s">
        <v>186</v>
      </c>
      <c r="C56" s="7" t="s">
        <v>2</v>
      </c>
      <c r="D56" s="7" t="s">
        <v>57</v>
      </c>
      <c r="E56" s="8" t="s">
        <v>108</v>
      </c>
      <c r="F56" s="11">
        <f>F57</f>
        <v>26760</v>
      </c>
      <c r="G56" s="11"/>
      <c r="H56" s="44">
        <f t="shared" si="0"/>
        <v>26760</v>
      </c>
      <c r="I56" s="11"/>
      <c r="J56" s="44">
        <f t="shared" si="1"/>
        <v>26760</v>
      </c>
      <c r="K56" s="63">
        <v>6690</v>
      </c>
      <c r="L56" s="64">
        <f t="shared" si="2"/>
        <v>25</v>
      </c>
    </row>
    <row r="57" spans="1:12" ht="31.5">
      <c r="A57" s="7" t="s">
        <v>56</v>
      </c>
      <c r="B57" s="7" t="s">
        <v>188</v>
      </c>
      <c r="C57" s="7" t="s">
        <v>2</v>
      </c>
      <c r="D57" s="7" t="s">
        <v>57</v>
      </c>
      <c r="E57" s="8" t="s">
        <v>109</v>
      </c>
      <c r="F57" s="11">
        <v>26760</v>
      </c>
      <c r="G57" s="11"/>
      <c r="H57" s="44">
        <f t="shared" si="0"/>
        <v>26760</v>
      </c>
      <c r="I57" s="11"/>
      <c r="J57" s="44">
        <f t="shared" si="1"/>
        <v>26760</v>
      </c>
      <c r="K57" s="63">
        <v>6690</v>
      </c>
      <c r="L57" s="64">
        <f t="shared" si="2"/>
        <v>25</v>
      </c>
    </row>
    <row r="58" spans="1:12" ht="31.5">
      <c r="A58" s="5" t="s">
        <v>0</v>
      </c>
      <c r="B58" s="5" t="s">
        <v>60</v>
      </c>
      <c r="C58" s="5" t="s">
        <v>2</v>
      </c>
      <c r="D58" s="5" t="s">
        <v>57</v>
      </c>
      <c r="E58" s="6" t="s">
        <v>185</v>
      </c>
      <c r="F58" s="10">
        <f>F71++F73</f>
        <v>37088.6</v>
      </c>
      <c r="G58" s="10">
        <f>G71+G73</f>
        <v>1769.76</v>
      </c>
      <c r="H58" s="46">
        <f t="shared" si="0"/>
        <v>38858.36</v>
      </c>
      <c r="I58" s="10">
        <f>I71+I73</f>
        <v>0</v>
      </c>
      <c r="J58" s="46">
        <f t="shared" si="1"/>
        <v>38858.36</v>
      </c>
      <c r="K58" s="61">
        <v>16437.942449999999</v>
      </c>
      <c r="L58" s="62">
        <f t="shared" si="2"/>
        <v>42.302203309661031</v>
      </c>
    </row>
    <row r="59" spans="1:12" ht="47.25" hidden="1">
      <c r="A59" s="5" t="s">
        <v>0</v>
      </c>
      <c r="B59" s="5" t="s">
        <v>157</v>
      </c>
      <c r="C59" s="5" t="s">
        <v>2</v>
      </c>
      <c r="D59" s="5" t="s">
        <v>57</v>
      </c>
      <c r="E59" s="6" t="s">
        <v>158</v>
      </c>
      <c r="F59" s="10" t="e">
        <f>#REF!+#REF!</f>
        <v>#REF!</v>
      </c>
      <c r="G59" s="10"/>
      <c r="H59" s="44" t="e">
        <f t="shared" si="0"/>
        <v>#REF!</v>
      </c>
      <c r="I59" s="10"/>
      <c r="J59" s="44" t="e">
        <f t="shared" si="1"/>
        <v>#REF!</v>
      </c>
      <c r="K59" s="63"/>
      <c r="L59" s="64" t="e">
        <f t="shared" si="2"/>
        <v>#REF!</v>
      </c>
    </row>
    <row r="60" spans="1:12" ht="47.25" hidden="1">
      <c r="A60" s="7" t="s">
        <v>56</v>
      </c>
      <c r="B60" s="7" t="s">
        <v>159</v>
      </c>
      <c r="C60" s="7" t="s">
        <v>2</v>
      </c>
      <c r="D60" s="7" t="s">
        <v>57</v>
      </c>
      <c r="E60" s="8" t="s">
        <v>160</v>
      </c>
      <c r="F60" s="10" t="e">
        <f>#REF!+#REF!</f>
        <v>#REF!</v>
      </c>
      <c r="G60" s="10"/>
      <c r="H60" s="44" t="e">
        <f t="shared" si="0"/>
        <v>#REF!</v>
      </c>
      <c r="I60" s="10"/>
      <c r="J60" s="44" t="e">
        <f t="shared" si="1"/>
        <v>#REF!</v>
      </c>
      <c r="K60" s="63"/>
      <c r="L60" s="64" t="e">
        <f t="shared" si="2"/>
        <v>#REF!</v>
      </c>
    </row>
    <row r="61" spans="1:12" ht="0.75" hidden="1" customHeight="1">
      <c r="A61" s="5" t="s">
        <v>0</v>
      </c>
      <c r="B61" s="5" t="s">
        <v>118</v>
      </c>
      <c r="C61" s="5" t="s">
        <v>2</v>
      </c>
      <c r="D61" s="5" t="s">
        <v>57</v>
      </c>
      <c r="E61" s="18" t="s">
        <v>123</v>
      </c>
      <c r="F61" s="10" t="e">
        <f>#REF!+#REF!</f>
        <v>#REF!</v>
      </c>
      <c r="G61" s="10"/>
      <c r="H61" s="44" t="e">
        <f t="shared" si="0"/>
        <v>#REF!</v>
      </c>
      <c r="I61" s="10"/>
      <c r="J61" s="44" t="e">
        <f t="shared" si="1"/>
        <v>#REF!</v>
      </c>
      <c r="K61" s="63"/>
      <c r="L61" s="64" t="e">
        <f t="shared" si="2"/>
        <v>#REF!</v>
      </c>
    </row>
    <row r="62" spans="1:12" ht="126" hidden="1">
      <c r="A62" s="7" t="s">
        <v>0</v>
      </c>
      <c r="B62" s="7" t="s">
        <v>119</v>
      </c>
      <c r="C62" s="7" t="s">
        <v>2</v>
      </c>
      <c r="D62" s="7" t="s">
        <v>57</v>
      </c>
      <c r="E62" s="9" t="s">
        <v>125</v>
      </c>
      <c r="F62" s="10" t="e">
        <f>#REF!+#REF!</f>
        <v>#REF!</v>
      </c>
      <c r="G62" s="10"/>
      <c r="H62" s="44" t="e">
        <f t="shared" si="0"/>
        <v>#REF!</v>
      </c>
      <c r="I62" s="10"/>
      <c r="J62" s="44" t="e">
        <f t="shared" si="1"/>
        <v>#REF!</v>
      </c>
      <c r="K62" s="63"/>
      <c r="L62" s="64" t="e">
        <f t="shared" si="2"/>
        <v>#REF!</v>
      </c>
    </row>
    <row r="63" spans="1:12" ht="94.5" hidden="1">
      <c r="A63" s="7" t="s">
        <v>56</v>
      </c>
      <c r="B63" s="7" t="s">
        <v>119</v>
      </c>
      <c r="C63" s="7" t="s">
        <v>120</v>
      </c>
      <c r="D63" s="7" t="s">
        <v>57</v>
      </c>
      <c r="E63" s="9" t="s">
        <v>127</v>
      </c>
      <c r="F63" s="10" t="e">
        <f>#REF!+#REF!</f>
        <v>#REF!</v>
      </c>
      <c r="G63" s="10"/>
      <c r="H63" s="44" t="e">
        <f t="shared" si="0"/>
        <v>#REF!</v>
      </c>
      <c r="I63" s="10"/>
      <c r="J63" s="44" t="e">
        <f t="shared" si="1"/>
        <v>#REF!</v>
      </c>
      <c r="K63" s="63"/>
      <c r="L63" s="64" t="e">
        <f t="shared" si="2"/>
        <v>#REF!</v>
      </c>
    </row>
    <row r="64" spans="1:12" ht="93.75" hidden="1" customHeight="1">
      <c r="A64" s="7" t="s">
        <v>26</v>
      </c>
      <c r="B64" s="7" t="s">
        <v>119</v>
      </c>
      <c r="C64" s="7" t="s">
        <v>120</v>
      </c>
      <c r="D64" s="7" t="s">
        <v>57</v>
      </c>
      <c r="E64" s="9" t="s">
        <v>127</v>
      </c>
      <c r="F64" s="10" t="e">
        <f>#REF!+#REF!</f>
        <v>#REF!</v>
      </c>
      <c r="G64" s="10"/>
      <c r="H64" s="44" t="e">
        <f t="shared" si="0"/>
        <v>#REF!</v>
      </c>
      <c r="I64" s="10"/>
      <c r="J64" s="44" t="e">
        <f t="shared" si="1"/>
        <v>#REF!</v>
      </c>
      <c r="K64" s="63"/>
      <c r="L64" s="64" t="e">
        <f t="shared" si="2"/>
        <v>#REF!</v>
      </c>
    </row>
    <row r="65" spans="1:12" ht="94.5" hidden="1">
      <c r="A65" s="5" t="s">
        <v>0</v>
      </c>
      <c r="B65" s="5" t="s">
        <v>121</v>
      </c>
      <c r="C65" s="5" t="s">
        <v>2</v>
      </c>
      <c r="D65" s="5" t="s">
        <v>57</v>
      </c>
      <c r="E65" s="18" t="s">
        <v>124</v>
      </c>
      <c r="F65" s="10" t="e">
        <f>#REF!+#REF!</f>
        <v>#REF!</v>
      </c>
      <c r="G65" s="10"/>
      <c r="H65" s="44" t="e">
        <f t="shared" si="0"/>
        <v>#REF!</v>
      </c>
      <c r="I65" s="10"/>
      <c r="J65" s="44" t="e">
        <f t="shared" si="1"/>
        <v>#REF!</v>
      </c>
      <c r="K65" s="63"/>
      <c r="L65" s="64" t="e">
        <f t="shared" si="2"/>
        <v>#REF!</v>
      </c>
    </row>
    <row r="66" spans="1:12" ht="82.5" hidden="1" customHeight="1">
      <c r="A66" s="7" t="s">
        <v>0</v>
      </c>
      <c r="B66" s="7" t="s">
        <v>122</v>
      </c>
      <c r="C66" s="7" t="s">
        <v>2</v>
      </c>
      <c r="D66" s="7" t="s">
        <v>57</v>
      </c>
      <c r="E66" s="9" t="s">
        <v>126</v>
      </c>
      <c r="F66" s="10" t="e">
        <f>#REF!+#REF!</f>
        <v>#REF!</v>
      </c>
      <c r="G66" s="10"/>
      <c r="H66" s="44" t="e">
        <f t="shared" si="0"/>
        <v>#REF!</v>
      </c>
      <c r="I66" s="10"/>
      <c r="J66" s="44" t="e">
        <f t="shared" si="1"/>
        <v>#REF!</v>
      </c>
      <c r="K66" s="63"/>
      <c r="L66" s="64" t="e">
        <f t="shared" si="2"/>
        <v>#REF!</v>
      </c>
    </row>
    <row r="67" spans="1:12" ht="56.25" hidden="1" customHeight="1">
      <c r="A67" s="7" t="s">
        <v>56</v>
      </c>
      <c r="B67" s="7" t="s">
        <v>122</v>
      </c>
      <c r="C67" s="7" t="s">
        <v>120</v>
      </c>
      <c r="D67" s="7" t="s">
        <v>57</v>
      </c>
      <c r="E67" s="9" t="s">
        <v>128</v>
      </c>
      <c r="F67" s="10" t="e">
        <f>#REF!+#REF!</f>
        <v>#REF!</v>
      </c>
      <c r="G67" s="10"/>
      <c r="H67" s="44" t="e">
        <f t="shared" si="0"/>
        <v>#REF!</v>
      </c>
      <c r="I67" s="10"/>
      <c r="J67" s="44" t="e">
        <f t="shared" si="1"/>
        <v>#REF!</v>
      </c>
      <c r="K67" s="63"/>
      <c r="L67" s="64" t="e">
        <f t="shared" si="2"/>
        <v>#REF!</v>
      </c>
    </row>
    <row r="68" spans="1:12" ht="56.25" hidden="1" customHeight="1">
      <c r="A68" s="7" t="s">
        <v>26</v>
      </c>
      <c r="B68" s="7" t="s">
        <v>122</v>
      </c>
      <c r="C68" s="7" t="s">
        <v>120</v>
      </c>
      <c r="D68" s="7" t="s">
        <v>57</v>
      </c>
      <c r="E68" s="9" t="s">
        <v>128</v>
      </c>
      <c r="F68" s="10" t="e">
        <f>#REF!+#REF!</f>
        <v>#REF!</v>
      </c>
      <c r="G68" s="10"/>
      <c r="H68" s="44" t="e">
        <f t="shared" si="0"/>
        <v>#REF!</v>
      </c>
      <c r="I68" s="10"/>
      <c r="J68" s="44" t="e">
        <f t="shared" si="1"/>
        <v>#REF!</v>
      </c>
      <c r="K68" s="63"/>
      <c r="L68" s="64" t="e">
        <f t="shared" si="2"/>
        <v>#REF!</v>
      </c>
    </row>
    <row r="69" spans="1:12" ht="66.75" hidden="1" customHeight="1">
      <c r="A69" s="5" t="s">
        <v>0</v>
      </c>
      <c r="B69" s="5" t="s">
        <v>141</v>
      </c>
      <c r="C69" s="5" t="s">
        <v>2</v>
      </c>
      <c r="D69" s="5" t="s">
        <v>57</v>
      </c>
      <c r="E69" s="18" t="s">
        <v>142</v>
      </c>
      <c r="F69" s="10" t="e">
        <f>#REF!+#REF!</f>
        <v>#REF!</v>
      </c>
      <c r="G69" s="10"/>
      <c r="H69" s="44" t="e">
        <f t="shared" si="0"/>
        <v>#REF!</v>
      </c>
      <c r="I69" s="10"/>
      <c r="J69" s="44" t="e">
        <f t="shared" si="1"/>
        <v>#REF!</v>
      </c>
      <c r="K69" s="63"/>
      <c r="L69" s="64" t="e">
        <f t="shared" si="2"/>
        <v>#REF!</v>
      </c>
    </row>
    <row r="70" spans="1:12" ht="65.25" hidden="1" customHeight="1">
      <c r="A70" s="7" t="s">
        <v>35</v>
      </c>
      <c r="B70" s="7" t="s">
        <v>143</v>
      </c>
      <c r="C70" s="7" t="s">
        <v>2</v>
      </c>
      <c r="D70" s="7" t="s">
        <v>57</v>
      </c>
      <c r="E70" s="9" t="s">
        <v>144</v>
      </c>
      <c r="F70" s="10" t="e">
        <f>#REF!+#REF!</f>
        <v>#REF!</v>
      </c>
      <c r="G70" s="10"/>
      <c r="H70" s="44" t="e">
        <f t="shared" si="0"/>
        <v>#REF!</v>
      </c>
      <c r="I70" s="10"/>
      <c r="J70" s="44" t="e">
        <f t="shared" si="1"/>
        <v>#REF!</v>
      </c>
      <c r="K70" s="63"/>
      <c r="L70" s="64" t="e">
        <f t="shared" si="2"/>
        <v>#REF!</v>
      </c>
    </row>
    <row r="71" spans="1:12" ht="96.75" customHeight="1">
      <c r="A71" s="5" t="s">
        <v>0</v>
      </c>
      <c r="B71" s="5" t="s">
        <v>189</v>
      </c>
      <c r="C71" s="5" t="s">
        <v>2</v>
      </c>
      <c r="D71" s="5" t="s">
        <v>57</v>
      </c>
      <c r="E71" s="14" t="s">
        <v>129</v>
      </c>
      <c r="F71" s="10">
        <f>F72</f>
        <v>14307</v>
      </c>
      <c r="G71" s="10">
        <f>G72</f>
        <v>1769.76</v>
      </c>
      <c r="H71" s="46">
        <f t="shared" si="0"/>
        <v>16076.76</v>
      </c>
      <c r="I71" s="10">
        <f>I72</f>
        <v>0</v>
      </c>
      <c r="J71" s="46">
        <f t="shared" si="1"/>
        <v>16076.76</v>
      </c>
      <c r="K71" s="61">
        <v>4389.5420000000004</v>
      </c>
      <c r="L71" s="62">
        <f t="shared" si="2"/>
        <v>27.303648247532465</v>
      </c>
    </row>
    <row r="72" spans="1:12" ht="93.75" customHeight="1">
      <c r="A72" s="7" t="s">
        <v>26</v>
      </c>
      <c r="B72" s="7" t="s">
        <v>190</v>
      </c>
      <c r="C72" s="7" t="s">
        <v>2</v>
      </c>
      <c r="D72" s="7" t="s">
        <v>57</v>
      </c>
      <c r="E72" s="15" t="s">
        <v>99</v>
      </c>
      <c r="F72" s="11">
        <v>14307</v>
      </c>
      <c r="G72" s="11">
        <v>1769.76</v>
      </c>
      <c r="H72" s="44">
        <f t="shared" si="0"/>
        <v>16076.76</v>
      </c>
      <c r="I72" s="11"/>
      <c r="J72" s="44">
        <f t="shared" si="1"/>
        <v>16076.76</v>
      </c>
      <c r="K72" s="63">
        <v>4389.5420000000004</v>
      </c>
      <c r="L72" s="64">
        <f t="shared" si="2"/>
        <v>27.303648247532465</v>
      </c>
    </row>
    <row r="73" spans="1:12" ht="15.75">
      <c r="A73" s="5" t="s">
        <v>0</v>
      </c>
      <c r="B73" s="5" t="s">
        <v>191</v>
      </c>
      <c r="C73" s="5" t="s">
        <v>2</v>
      </c>
      <c r="D73" s="5" t="s">
        <v>57</v>
      </c>
      <c r="E73" s="12" t="s">
        <v>61</v>
      </c>
      <c r="F73" s="10">
        <f>F74+F75+F76+F77+F78+F80</f>
        <v>22781.599999999999</v>
      </c>
      <c r="G73" s="10">
        <f>G74+G75+G76+G77+G78+G80</f>
        <v>0</v>
      </c>
      <c r="H73" s="46">
        <f t="shared" si="0"/>
        <v>22781.599999999999</v>
      </c>
      <c r="I73" s="10">
        <f>I74+I75+I76+I77+I78+I80</f>
        <v>0</v>
      </c>
      <c r="J73" s="46">
        <f t="shared" si="1"/>
        <v>22781.599999999999</v>
      </c>
      <c r="K73" s="61">
        <v>12048.400449999999</v>
      </c>
      <c r="L73" s="62">
        <f t="shared" si="2"/>
        <v>52.886541990027034</v>
      </c>
    </row>
    <row r="74" spans="1:12" ht="15.75">
      <c r="A74" s="7" t="s">
        <v>62</v>
      </c>
      <c r="B74" s="7" t="s">
        <v>192</v>
      </c>
      <c r="C74" s="7" t="s">
        <v>2</v>
      </c>
      <c r="D74" s="7" t="s">
        <v>57</v>
      </c>
      <c r="E74" s="16" t="s">
        <v>65</v>
      </c>
      <c r="F74" s="11">
        <v>631</v>
      </c>
      <c r="G74" s="11"/>
      <c r="H74" s="44">
        <f t="shared" si="0"/>
        <v>631</v>
      </c>
      <c r="I74" s="11"/>
      <c r="J74" s="44">
        <f t="shared" si="1"/>
        <v>631</v>
      </c>
      <c r="K74" s="63">
        <v>130.69999999999999</v>
      </c>
      <c r="L74" s="64">
        <f t="shared" si="2"/>
        <v>20.713153724247224</v>
      </c>
    </row>
    <row r="75" spans="1:12" ht="15.75">
      <c r="A75" s="7" t="s">
        <v>34</v>
      </c>
      <c r="B75" s="7" t="s">
        <v>192</v>
      </c>
      <c r="C75" s="7" t="s">
        <v>2</v>
      </c>
      <c r="D75" s="7" t="s">
        <v>57</v>
      </c>
      <c r="E75" s="16" t="s">
        <v>65</v>
      </c>
      <c r="F75" s="11">
        <v>372.3</v>
      </c>
      <c r="G75" s="11"/>
      <c r="H75" s="44">
        <f t="shared" si="0"/>
        <v>372.3</v>
      </c>
      <c r="I75" s="11"/>
      <c r="J75" s="44">
        <f t="shared" si="1"/>
        <v>372.3</v>
      </c>
      <c r="K75" s="63">
        <v>319.32499999999999</v>
      </c>
      <c r="L75" s="64">
        <f t="shared" si="2"/>
        <v>85.770883695944121</v>
      </c>
    </row>
    <row r="76" spans="1:12" ht="15.75">
      <c r="A76" s="7" t="s">
        <v>35</v>
      </c>
      <c r="B76" s="7" t="s">
        <v>192</v>
      </c>
      <c r="C76" s="7" t="s">
        <v>2</v>
      </c>
      <c r="D76" s="7" t="s">
        <v>57</v>
      </c>
      <c r="E76" s="16" t="s">
        <v>65</v>
      </c>
      <c r="F76" s="11">
        <v>5743.5</v>
      </c>
      <c r="G76" s="11"/>
      <c r="H76" s="44">
        <f t="shared" si="0"/>
        <v>5743.5</v>
      </c>
      <c r="I76" s="11"/>
      <c r="J76" s="44">
        <f t="shared" si="1"/>
        <v>5743.5</v>
      </c>
      <c r="K76" s="63">
        <v>3215.3249999999998</v>
      </c>
      <c r="L76" s="64">
        <f t="shared" si="2"/>
        <v>55.981979629145982</v>
      </c>
    </row>
    <row r="77" spans="1:12" ht="15.75">
      <c r="A77" s="7" t="s">
        <v>63</v>
      </c>
      <c r="B77" s="7" t="s">
        <v>192</v>
      </c>
      <c r="C77" s="7" t="s">
        <v>2</v>
      </c>
      <c r="D77" s="7" t="s">
        <v>57</v>
      </c>
      <c r="E77" s="16" t="s">
        <v>65</v>
      </c>
      <c r="F77" s="11">
        <v>5878</v>
      </c>
      <c r="G77" s="11"/>
      <c r="H77" s="44">
        <f t="shared" si="0"/>
        <v>5878</v>
      </c>
      <c r="I77" s="11"/>
      <c r="J77" s="44">
        <f t="shared" si="1"/>
        <v>5878</v>
      </c>
      <c r="K77" s="63">
        <v>1960.1</v>
      </c>
      <c r="L77" s="64">
        <f t="shared" si="2"/>
        <v>33.34637631847567</v>
      </c>
    </row>
    <row r="78" spans="1:12" ht="15.75">
      <c r="A78" s="7" t="s">
        <v>56</v>
      </c>
      <c r="B78" s="7" t="s">
        <v>192</v>
      </c>
      <c r="C78" s="7" t="s">
        <v>2</v>
      </c>
      <c r="D78" s="7" t="s">
        <v>57</v>
      </c>
      <c r="E78" s="16" t="s">
        <v>65</v>
      </c>
      <c r="F78" s="11">
        <v>5606.8</v>
      </c>
      <c r="G78" s="11"/>
      <c r="H78" s="44">
        <f t="shared" si="0"/>
        <v>5606.8</v>
      </c>
      <c r="I78" s="11"/>
      <c r="J78" s="44">
        <f t="shared" si="1"/>
        <v>5606.8</v>
      </c>
      <c r="K78" s="63">
        <v>4918.6504500000001</v>
      </c>
      <c r="L78" s="64">
        <f t="shared" si="2"/>
        <v>87.72651869158878</v>
      </c>
    </row>
    <row r="79" spans="1:12" ht="0.75" hidden="1" customHeight="1">
      <c r="A79" s="7" t="s">
        <v>64</v>
      </c>
      <c r="B79" s="7" t="s">
        <v>192</v>
      </c>
      <c r="C79" s="7" t="s">
        <v>2</v>
      </c>
      <c r="D79" s="7" t="s">
        <v>57</v>
      </c>
      <c r="E79" s="16" t="s">
        <v>65</v>
      </c>
      <c r="F79" s="11"/>
      <c r="G79" s="11"/>
      <c r="H79" s="44">
        <f t="shared" si="0"/>
        <v>0</v>
      </c>
      <c r="I79" s="11"/>
      <c r="J79" s="44">
        <f t="shared" si="1"/>
        <v>0</v>
      </c>
      <c r="K79" s="63"/>
      <c r="L79" s="64" t="e">
        <f t="shared" si="2"/>
        <v>#DIV/0!</v>
      </c>
    </row>
    <row r="80" spans="1:12" ht="15.75">
      <c r="A80" s="7" t="s">
        <v>26</v>
      </c>
      <c r="B80" s="7" t="s">
        <v>192</v>
      </c>
      <c r="C80" s="7" t="s">
        <v>2</v>
      </c>
      <c r="D80" s="7" t="s">
        <v>57</v>
      </c>
      <c r="E80" s="16" t="s">
        <v>65</v>
      </c>
      <c r="F80" s="11">
        <v>4550</v>
      </c>
      <c r="G80" s="11"/>
      <c r="H80" s="44">
        <f t="shared" si="0"/>
        <v>4550</v>
      </c>
      <c r="I80" s="11"/>
      <c r="J80" s="44">
        <f t="shared" si="1"/>
        <v>4550</v>
      </c>
      <c r="K80" s="63">
        <v>1504.3</v>
      </c>
      <c r="L80" s="64">
        <f t="shared" si="2"/>
        <v>33.061538461538461</v>
      </c>
    </row>
    <row r="81" spans="1:12" ht="31.5">
      <c r="A81" s="5" t="s">
        <v>0</v>
      </c>
      <c r="B81" s="5" t="s">
        <v>194</v>
      </c>
      <c r="C81" s="5" t="s">
        <v>2</v>
      </c>
      <c r="D81" s="5" t="s">
        <v>0</v>
      </c>
      <c r="E81" s="12" t="s">
        <v>193</v>
      </c>
      <c r="F81" s="10">
        <f>F90+F97+F99+F103+F107+F109+F111+F113+F115+F121+F117+F119</f>
        <v>46248.5</v>
      </c>
      <c r="G81" s="10">
        <f>G90+G97+G99+G111+G113+G117+G119+G121</f>
        <v>3038.0000000000009</v>
      </c>
      <c r="H81" s="46">
        <f t="shared" si="0"/>
        <v>49286.5</v>
      </c>
      <c r="I81" s="10">
        <f>I90+I97+I99+I111+I113+I117+I119+I121</f>
        <v>0</v>
      </c>
      <c r="J81" s="46">
        <f t="shared" si="1"/>
        <v>49286.5</v>
      </c>
      <c r="K81" s="61">
        <v>11963.754000000001</v>
      </c>
      <c r="L81" s="62">
        <f t="shared" si="2"/>
        <v>24.273896503099227</v>
      </c>
    </row>
    <row r="82" spans="1:12" ht="47.25" hidden="1">
      <c r="A82" s="5" t="s">
        <v>0</v>
      </c>
      <c r="B82" s="5" t="s">
        <v>167</v>
      </c>
      <c r="C82" s="5" t="s">
        <v>2</v>
      </c>
      <c r="D82" s="5" t="s">
        <v>57</v>
      </c>
      <c r="E82" s="12" t="s">
        <v>168</v>
      </c>
      <c r="F82" s="10"/>
      <c r="G82" s="10"/>
      <c r="H82" s="44">
        <f t="shared" si="0"/>
        <v>0</v>
      </c>
      <c r="I82" s="10"/>
      <c r="J82" s="44">
        <f t="shared" si="1"/>
        <v>0</v>
      </c>
      <c r="K82" s="63"/>
      <c r="L82" s="64" t="e">
        <f t="shared" si="2"/>
        <v>#DIV/0!</v>
      </c>
    </row>
    <row r="83" spans="1:12" ht="47.25" hidden="1">
      <c r="A83" s="7" t="s">
        <v>26</v>
      </c>
      <c r="B83" s="7" t="s">
        <v>169</v>
      </c>
      <c r="C83" s="7" t="s">
        <v>2</v>
      </c>
      <c r="D83" s="7" t="s">
        <v>57</v>
      </c>
      <c r="E83" s="16" t="s">
        <v>170</v>
      </c>
      <c r="F83" s="11"/>
      <c r="G83" s="11"/>
      <c r="H83" s="44">
        <f t="shared" si="0"/>
        <v>0</v>
      </c>
      <c r="I83" s="11"/>
      <c r="J83" s="44">
        <f t="shared" si="1"/>
        <v>0</v>
      </c>
      <c r="K83" s="63"/>
      <c r="L83" s="64" t="e">
        <f t="shared" si="2"/>
        <v>#DIV/0!</v>
      </c>
    </row>
    <row r="84" spans="1:12" ht="63" hidden="1">
      <c r="A84" s="5" t="s">
        <v>0</v>
      </c>
      <c r="B84" s="5" t="s">
        <v>195</v>
      </c>
      <c r="C84" s="5" t="s">
        <v>2</v>
      </c>
      <c r="D84" s="5" t="s">
        <v>57</v>
      </c>
      <c r="E84" s="12" t="s">
        <v>196</v>
      </c>
      <c r="F84" s="27"/>
      <c r="G84" s="27"/>
      <c r="H84" s="44">
        <f t="shared" si="0"/>
        <v>0</v>
      </c>
      <c r="I84" s="27"/>
      <c r="J84" s="44">
        <f t="shared" si="1"/>
        <v>0</v>
      </c>
      <c r="K84" s="63"/>
      <c r="L84" s="64" t="e">
        <f t="shared" si="2"/>
        <v>#DIV/0!</v>
      </c>
    </row>
    <row r="85" spans="1:12" ht="78" hidden="1" customHeight="1">
      <c r="A85" s="7" t="s">
        <v>26</v>
      </c>
      <c r="B85" s="7" t="s">
        <v>198</v>
      </c>
      <c r="C85" s="7" t="s">
        <v>2</v>
      </c>
      <c r="D85" s="7" t="s">
        <v>57</v>
      </c>
      <c r="E85" s="16" t="s">
        <v>197</v>
      </c>
      <c r="F85" s="27"/>
      <c r="G85" s="27"/>
      <c r="H85" s="44">
        <f t="shared" si="0"/>
        <v>0</v>
      </c>
      <c r="I85" s="27"/>
      <c r="J85" s="44">
        <f t="shared" si="1"/>
        <v>0</v>
      </c>
      <c r="K85" s="63"/>
      <c r="L85" s="64" t="e">
        <f t="shared" si="2"/>
        <v>#DIV/0!</v>
      </c>
    </row>
    <row r="86" spans="1:12" ht="47.25" hidden="1">
      <c r="A86" s="36" t="s">
        <v>0</v>
      </c>
      <c r="B86" s="36" t="s">
        <v>199</v>
      </c>
      <c r="C86" s="36" t="s">
        <v>2</v>
      </c>
      <c r="D86" s="36" t="s">
        <v>57</v>
      </c>
      <c r="E86" s="37" t="s">
        <v>66</v>
      </c>
      <c r="F86" s="38"/>
      <c r="G86" s="38"/>
      <c r="H86" s="44">
        <f t="shared" si="0"/>
        <v>0</v>
      </c>
      <c r="I86" s="38"/>
      <c r="J86" s="44">
        <f t="shared" si="1"/>
        <v>0</v>
      </c>
      <c r="K86" s="63"/>
      <c r="L86" s="64" t="e">
        <f t="shared" si="2"/>
        <v>#DIV/0!</v>
      </c>
    </row>
    <row r="87" spans="1:12" ht="46.5" hidden="1" customHeight="1">
      <c r="A87" s="39" t="s">
        <v>56</v>
      </c>
      <c r="B87" s="39" t="s">
        <v>200</v>
      </c>
      <c r="C87" s="39" t="s">
        <v>2</v>
      </c>
      <c r="D87" s="39" t="s">
        <v>57</v>
      </c>
      <c r="E87" s="40" t="s">
        <v>67</v>
      </c>
      <c r="F87" s="27"/>
      <c r="G87" s="27"/>
      <c r="H87" s="44">
        <f t="shared" ref="H87:H138" si="3">F87+G87</f>
        <v>0</v>
      </c>
      <c r="I87" s="27"/>
      <c r="J87" s="44">
        <f t="shared" ref="J87:J138" si="4">H87+I87</f>
        <v>0</v>
      </c>
      <c r="K87" s="63"/>
      <c r="L87" s="64" t="e">
        <f t="shared" ref="L87:L139" si="5">K87/J87*100</f>
        <v>#DIV/0!</v>
      </c>
    </row>
    <row r="88" spans="1:12" ht="63" hidden="1">
      <c r="A88" s="5" t="s">
        <v>0</v>
      </c>
      <c r="B88" s="5" t="s">
        <v>68</v>
      </c>
      <c r="C88" s="5" t="s">
        <v>2</v>
      </c>
      <c r="D88" s="5" t="s">
        <v>57</v>
      </c>
      <c r="E88" s="12" t="s">
        <v>69</v>
      </c>
      <c r="F88" s="11" t="e">
        <f>#REF!+#REF!</f>
        <v>#REF!</v>
      </c>
      <c r="G88" s="11"/>
      <c r="H88" s="44" t="e">
        <f t="shared" si="3"/>
        <v>#REF!</v>
      </c>
      <c r="I88" s="11"/>
      <c r="J88" s="44" t="e">
        <f t="shared" si="4"/>
        <v>#REF!</v>
      </c>
      <c r="K88" s="63"/>
      <c r="L88" s="64" t="e">
        <f t="shared" si="5"/>
        <v>#REF!</v>
      </c>
    </row>
    <row r="89" spans="1:12" ht="47.25" hidden="1">
      <c r="A89" s="7" t="s">
        <v>26</v>
      </c>
      <c r="B89" s="7" t="s">
        <v>70</v>
      </c>
      <c r="C89" s="7" t="s">
        <v>2</v>
      </c>
      <c r="D89" s="7" t="s">
        <v>57</v>
      </c>
      <c r="E89" s="16" t="s">
        <v>71</v>
      </c>
      <c r="F89" s="11" t="e">
        <f>#REF!+#REF!</f>
        <v>#REF!</v>
      </c>
      <c r="G89" s="11"/>
      <c r="H89" s="44" t="e">
        <f t="shared" si="3"/>
        <v>#REF!</v>
      </c>
      <c r="I89" s="11"/>
      <c r="J89" s="44" t="e">
        <f t="shared" si="4"/>
        <v>#REF!</v>
      </c>
      <c r="K89" s="63"/>
      <c r="L89" s="64" t="e">
        <f t="shared" si="5"/>
        <v>#REF!</v>
      </c>
    </row>
    <row r="90" spans="1:12" ht="47.25">
      <c r="A90" s="5" t="s">
        <v>0</v>
      </c>
      <c r="B90" s="5" t="s">
        <v>201</v>
      </c>
      <c r="C90" s="5" t="s">
        <v>2</v>
      </c>
      <c r="D90" s="5" t="s">
        <v>57</v>
      </c>
      <c r="E90" s="35" t="s">
        <v>72</v>
      </c>
      <c r="F90" s="10">
        <f>F91+F92+F93+F94+F96</f>
        <v>6349.4</v>
      </c>
      <c r="G90" s="10">
        <f>G91+G92+G93+G94+G96</f>
        <v>0</v>
      </c>
      <c r="H90" s="46">
        <f t="shared" si="3"/>
        <v>6349.4</v>
      </c>
      <c r="I90" s="10">
        <f>I91+I92+I93+I94+I96</f>
        <v>0</v>
      </c>
      <c r="J90" s="46">
        <f t="shared" si="4"/>
        <v>6349.4</v>
      </c>
      <c r="K90" s="61">
        <v>1774.15</v>
      </c>
      <c r="L90" s="62">
        <f t="shared" si="5"/>
        <v>27.942010268686808</v>
      </c>
    </row>
    <row r="91" spans="1:12" ht="47.25">
      <c r="A91" s="7" t="s">
        <v>34</v>
      </c>
      <c r="B91" s="7" t="s">
        <v>202</v>
      </c>
      <c r="C91" s="7" t="s">
        <v>2</v>
      </c>
      <c r="D91" s="7" t="s">
        <v>57</v>
      </c>
      <c r="E91" s="16" t="s">
        <v>73</v>
      </c>
      <c r="F91" s="11">
        <v>900</v>
      </c>
      <c r="G91" s="11"/>
      <c r="H91" s="44">
        <f t="shared" si="3"/>
        <v>900</v>
      </c>
      <c r="I91" s="11"/>
      <c r="J91" s="44">
        <f t="shared" si="4"/>
        <v>900</v>
      </c>
      <c r="K91" s="63">
        <v>268.89999999999998</v>
      </c>
      <c r="L91" s="64">
        <f t="shared" si="5"/>
        <v>29.877777777777776</v>
      </c>
    </row>
    <row r="92" spans="1:12" ht="47.25">
      <c r="A92" s="7" t="s">
        <v>35</v>
      </c>
      <c r="B92" s="7" t="s">
        <v>202</v>
      </c>
      <c r="C92" s="7" t="s">
        <v>2</v>
      </c>
      <c r="D92" s="7" t="s">
        <v>57</v>
      </c>
      <c r="E92" s="16" t="s">
        <v>73</v>
      </c>
      <c r="F92" s="11">
        <v>1950</v>
      </c>
      <c r="G92" s="11"/>
      <c r="H92" s="44">
        <f t="shared" si="3"/>
        <v>1950</v>
      </c>
      <c r="I92" s="11"/>
      <c r="J92" s="44">
        <f t="shared" si="4"/>
        <v>1950</v>
      </c>
      <c r="K92" s="63">
        <v>785.1</v>
      </c>
      <c r="L92" s="64">
        <f t="shared" si="5"/>
        <v>40.261538461538464</v>
      </c>
    </row>
    <row r="93" spans="1:12" ht="47.25">
      <c r="A93" s="7" t="s">
        <v>63</v>
      </c>
      <c r="B93" s="7" t="s">
        <v>202</v>
      </c>
      <c r="C93" s="7" t="s">
        <v>2</v>
      </c>
      <c r="D93" s="7" t="s">
        <v>57</v>
      </c>
      <c r="E93" s="16" t="s">
        <v>73</v>
      </c>
      <c r="F93" s="11">
        <v>424</v>
      </c>
      <c r="G93" s="11"/>
      <c r="H93" s="44">
        <f t="shared" si="3"/>
        <v>424</v>
      </c>
      <c r="I93" s="11"/>
      <c r="J93" s="44">
        <f t="shared" si="4"/>
        <v>424</v>
      </c>
      <c r="K93" s="63">
        <v>106.1</v>
      </c>
      <c r="L93" s="64">
        <f t="shared" si="5"/>
        <v>25.023584905660378</v>
      </c>
    </row>
    <row r="94" spans="1:12" ht="45" customHeight="1">
      <c r="A94" s="7" t="s">
        <v>56</v>
      </c>
      <c r="B94" s="7" t="s">
        <v>202</v>
      </c>
      <c r="C94" s="7" t="s">
        <v>2</v>
      </c>
      <c r="D94" s="7" t="s">
        <v>57</v>
      </c>
      <c r="E94" s="16" t="s">
        <v>73</v>
      </c>
      <c r="F94" s="11">
        <v>1114.2</v>
      </c>
      <c r="G94" s="11"/>
      <c r="H94" s="44">
        <f t="shared" si="3"/>
        <v>1114.2</v>
      </c>
      <c r="I94" s="11"/>
      <c r="J94" s="44">
        <f t="shared" si="4"/>
        <v>1114.2</v>
      </c>
      <c r="K94" s="63">
        <v>278.25</v>
      </c>
      <c r="L94" s="64">
        <f t="shared" si="5"/>
        <v>24.973074851911683</v>
      </c>
    </row>
    <row r="95" spans="1:12" ht="0.75" hidden="1" customHeight="1">
      <c r="A95" s="7" t="s">
        <v>64</v>
      </c>
      <c r="B95" s="7" t="s">
        <v>202</v>
      </c>
      <c r="C95" s="7" t="s">
        <v>2</v>
      </c>
      <c r="D95" s="7" t="s">
        <v>57</v>
      </c>
      <c r="E95" s="16" t="s">
        <v>73</v>
      </c>
      <c r="F95" s="11"/>
      <c r="G95" s="11"/>
      <c r="H95" s="44">
        <f t="shared" si="3"/>
        <v>0</v>
      </c>
      <c r="I95" s="11"/>
      <c r="J95" s="44">
        <f t="shared" si="4"/>
        <v>0</v>
      </c>
      <c r="K95" s="63"/>
      <c r="L95" s="64" t="e">
        <f t="shared" si="5"/>
        <v>#DIV/0!</v>
      </c>
    </row>
    <row r="96" spans="1:12" ht="47.25">
      <c r="A96" s="7" t="s">
        <v>26</v>
      </c>
      <c r="B96" s="7" t="s">
        <v>202</v>
      </c>
      <c r="C96" s="7" t="s">
        <v>2</v>
      </c>
      <c r="D96" s="7" t="s">
        <v>57</v>
      </c>
      <c r="E96" s="16" t="s">
        <v>73</v>
      </c>
      <c r="F96" s="11">
        <v>1961.2</v>
      </c>
      <c r="G96" s="11"/>
      <c r="H96" s="44">
        <f t="shared" si="3"/>
        <v>1961.2</v>
      </c>
      <c r="I96" s="11"/>
      <c r="J96" s="44">
        <f t="shared" si="4"/>
        <v>1961.2</v>
      </c>
      <c r="K96" s="63">
        <v>335.8</v>
      </c>
      <c r="L96" s="64">
        <f t="shared" si="5"/>
        <v>17.122170099938813</v>
      </c>
    </row>
    <row r="97" spans="1:12" ht="46.5" customHeight="1">
      <c r="A97" s="5" t="s">
        <v>0</v>
      </c>
      <c r="B97" s="5" t="s">
        <v>203</v>
      </c>
      <c r="C97" s="5" t="s">
        <v>2</v>
      </c>
      <c r="D97" s="5" t="s">
        <v>57</v>
      </c>
      <c r="E97" s="35" t="s">
        <v>175</v>
      </c>
      <c r="F97" s="10">
        <f>F98</f>
        <v>3034</v>
      </c>
      <c r="G97" s="10">
        <f>G98</f>
        <v>0</v>
      </c>
      <c r="H97" s="46">
        <f t="shared" si="3"/>
        <v>3034</v>
      </c>
      <c r="I97" s="10">
        <f>I98</f>
        <v>0</v>
      </c>
      <c r="J97" s="46">
        <f t="shared" si="4"/>
        <v>3034</v>
      </c>
      <c r="K97" s="61">
        <v>859.00099999999998</v>
      </c>
      <c r="L97" s="62">
        <f t="shared" si="5"/>
        <v>28.312491760052733</v>
      </c>
    </row>
    <row r="98" spans="1:12" ht="63">
      <c r="A98" s="7" t="s">
        <v>35</v>
      </c>
      <c r="B98" s="7" t="s">
        <v>204</v>
      </c>
      <c r="C98" s="7" t="s">
        <v>2</v>
      </c>
      <c r="D98" s="7" t="s">
        <v>57</v>
      </c>
      <c r="E98" s="16" t="s">
        <v>176</v>
      </c>
      <c r="F98" s="11">
        <v>3034</v>
      </c>
      <c r="G98" s="11"/>
      <c r="H98" s="44">
        <f t="shared" si="3"/>
        <v>3034</v>
      </c>
      <c r="I98" s="11"/>
      <c r="J98" s="44">
        <f t="shared" si="4"/>
        <v>3034</v>
      </c>
      <c r="K98" s="63">
        <v>859.00099999999998</v>
      </c>
      <c r="L98" s="64">
        <f t="shared" si="5"/>
        <v>28.312491760052733</v>
      </c>
    </row>
    <row r="99" spans="1:12" ht="94.5">
      <c r="A99" s="5" t="s">
        <v>0</v>
      </c>
      <c r="B99" s="5" t="s">
        <v>205</v>
      </c>
      <c r="C99" s="5" t="s">
        <v>2</v>
      </c>
      <c r="D99" s="5" t="s">
        <v>57</v>
      </c>
      <c r="E99" s="12" t="s">
        <v>177</v>
      </c>
      <c r="F99" s="10">
        <f>F100</f>
        <v>679.5</v>
      </c>
      <c r="G99" s="10">
        <f>G100</f>
        <v>-46.6</v>
      </c>
      <c r="H99" s="46">
        <f t="shared" si="3"/>
        <v>632.9</v>
      </c>
      <c r="I99" s="10">
        <f>I100</f>
        <v>0</v>
      </c>
      <c r="J99" s="46">
        <f t="shared" si="4"/>
        <v>632.9</v>
      </c>
      <c r="K99" s="66">
        <v>154.5</v>
      </c>
      <c r="L99" s="67">
        <f t="shared" si="5"/>
        <v>24.411439405909306</v>
      </c>
    </row>
    <row r="100" spans="1:12" ht="99" customHeight="1">
      <c r="A100" s="7" t="s">
        <v>35</v>
      </c>
      <c r="B100" s="7" t="s">
        <v>206</v>
      </c>
      <c r="C100" s="7" t="s">
        <v>2</v>
      </c>
      <c r="D100" s="7" t="s">
        <v>57</v>
      </c>
      <c r="E100" s="16" t="s">
        <v>230</v>
      </c>
      <c r="F100" s="11">
        <v>679.5</v>
      </c>
      <c r="G100" s="11">
        <v>-46.6</v>
      </c>
      <c r="H100" s="44">
        <f t="shared" si="3"/>
        <v>632.9</v>
      </c>
      <c r="I100" s="11"/>
      <c r="J100" s="44">
        <f t="shared" si="4"/>
        <v>632.9</v>
      </c>
      <c r="K100" s="68">
        <v>154.5</v>
      </c>
      <c r="L100" s="69">
        <f t="shared" si="5"/>
        <v>24.411439405909306</v>
      </c>
    </row>
    <row r="101" spans="1:12" ht="0.75" hidden="1" customHeight="1">
      <c r="A101" s="5" t="s">
        <v>0</v>
      </c>
      <c r="B101" s="5" t="s">
        <v>74</v>
      </c>
      <c r="C101" s="5" t="s">
        <v>2</v>
      </c>
      <c r="D101" s="5" t="s">
        <v>57</v>
      </c>
      <c r="E101" s="12" t="s">
        <v>75</v>
      </c>
      <c r="F101" s="10" t="e">
        <f>#REF!+#REF!</f>
        <v>#REF!</v>
      </c>
      <c r="G101" s="10"/>
      <c r="H101" s="44" t="e">
        <f t="shared" si="3"/>
        <v>#REF!</v>
      </c>
      <c r="I101" s="10"/>
      <c r="J101" s="44" t="e">
        <f t="shared" si="4"/>
        <v>#REF!</v>
      </c>
      <c r="K101" s="68"/>
      <c r="L101" s="69" t="e">
        <f t="shared" si="5"/>
        <v>#REF!</v>
      </c>
    </row>
    <row r="102" spans="1:12" ht="65.25" hidden="1" customHeight="1">
      <c r="A102" s="7" t="s">
        <v>26</v>
      </c>
      <c r="B102" s="7" t="s">
        <v>76</v>
      </c>
      <c r="C102" s="7" t="s">
        <v>2</v>
      </c>
      <c r="D102" s="7" t="s">
        <v>57</v>
      </c>
      <c r="E102" s="16" t="s">
        <v>77</v>
      </c>
      <c r="F102" s="11" t="e">
        <f>#REF!+#REF!</f>
        <v>#REF!</v>
      </c>
      <c r="G102" s="11"/>
      <c r="H102" s="44" t="e">
        <f t="shared" si="3"/>
        <v>#REF!</v>
      </c>
      <c r="I102" s="11"/>
      <c r="J102" s="44" t="e">
        <f t="shared" si="4"/>
        <v>#REF!</v>
      </c>
      <c r="K102" s="68"/>
      <c r="L102" s="69" t="e">
        <f t="shared" si="5"/>
        <v>#REF!</v>
      </c>
    </row>
    <row r="103" spans="1:12" ht="99" hidden="1" customHeight="1">
      <c r="A103" s="5" t="s">
        <v>0</v>
      </c>
      <c r="B103" s="5" t="s">
        <v>207</v>
      </c>
      <c r="C103" s="5" t="s">
        <v>2</v>
      </c>
      <c r="D103" s="5" t="s">
        <v>57</v>
      </c>
      <c r="E103" s="12" t="s">
        <v>78</v>
      </c>
      <c r="F103" s="10">
        <f>F104</f>
        <v>0</v>
      </c>
      <c r="G103" s="10"/>
      <c r="H103" s="44">
        <f t="shared" si="3"/>
        <v>0</v>
      </c>
      <c r="I103" s="10"/>
      <c r="J103" s="44">
        <f t="shared" si="4"/>
        <v>0</v>
      </c>
      <c r="K103" s="68"/>
      <c r="L103" s="69" t="e">
        <f t="shared" si="5"/>
        <v>#DIV/0!</v>
      </c>
    </row>
    <row r="104" spans="1:12" ht="39.75" hidden="1" customHeight="1">
      <c r="A104" s="7" t="s">
        <v>26</v>
      </c>
      <c r="B104" s="7" t="s">
        <v>208</v>
      </c>
      <c r="C104" s="7" t="s">
        <v>2</v>
      </c>
      <c r="D104" s="7" t="s">
        <v>57</v>
      </c>
      <c r="E104" s="16" t="s">
        <v>79</v>
      </c>
      <c r="F104" s="27"/>
      <c r="G104" s="27"/>
      <c r="H104" s="44">
        <f t="shared" si="3"/>
        <v>0</v>
      </c>
      <c r="I104" s="27"/>
      <c r="J104" s="44">
        <f t="shared" si="4"/>
        <v>0</v>
      </c>
      <c r="K104" s="68"/>
      <c r="L104" s="69" t="e">
        <f t="shared" si="5"/>
        <v>#DIV/0!</v>
      </c>
    </row>
    <row r="105" spans="1:12" ht="78.75" hidden="1">
      <c r="A105" s="5" t="s">
        <v>0</v>
      </c>
      <c r="B105" s="5" t="s">
        <v>80</v>
      </c>
      <c r="C105" s="5" t="s">
        <v>2</v>
      </c>
      <c r="D105" s="5" t="s">
        <v>0</v>
      </c>
      <c r="E105" s="12" t="s">
        <v>81</v>
      </c>
      <c r="F105" s="10" t="e">
        <f>#REF!+#REF!</f>
        <v>#REF!</v>
      </c>
      <c r="G105" s="10"/>
      <c r="H105" s="44" t="e">
        <f t="shared" si="3"/>
        <v>#REF!</v>
      </c>
      <c r="I105" s="10"/>
      <c r="J105" s="44" t="e">
        <f t="shared" si="4"/>
        <v>#REF!</v>
      </c>
      <c r="K105" s="68"/>
      <c r="L105" s="69" t="e">
        <f t="shared" si="5"/>
        <v>#REF!</v>
      </c>
    </row>
    <row r="106" spans="1:12" ht="78.75" hidden="1">
      <c r="A106" s="7" t="s">
        <v>26</v>
      </c>
      <c r="B106" s="7" t="s">
        <v>82</v>
      </c>
      <c r="C106" s="7" t="s">
        <v>2</v>
      </c>
      <c r="D106" s="7" t="s">
        <v>57</v>
      </c>
      <c r="E106" s="16" t="s">
        <v>83</v>
      </c>
      <c r="F106" s="11" t="e">
        <f>#REF!+#REF!</f>
        <v>#REF!</v>
      </c>
      <c r="G106" s="11"/>
      <c r="H106" s="44" t="e">
        <f t="shared" si="3"/>
        <v>#REF!</v>
      </c>
      <c r="I106" s="11"/>
      <c r="J106" s="44" t="e">
        <f t="shared" si="4"/>
        <v>#REF!</v>
      </c>
      <c r="K106" s="68"/>
      <c r="L106" s="69" t="e">
        <f t="shared" si="5"/>
        <v>#REF!</v>
      </c>
    </row>
    <row r="107" spans="1:12" ht="94.5" hidden="1">
      <c r="A107" s="5" t="s">
        <v>0</v>
      </c>
      <c r="B107" s="5" t="s">
        <v>209</v>
      </c>
      <c r="C107" s="5" t="s">
        <v>2</v>
      </c>
      <c r="D107" s="5" t="s">
        <v>57</v>
      </c>
      <c r="E107" s="12" t="s">
        <v>211</v>
      </c>
      <c r="F107" s="10">
        <f>F108</f>
        <v>0</v>
      </c>
      <c r="G107" s="10"/>
      <c r="H107" s="44">
        <f t="shared" si="3"/>
        <v>0</v>
      </c>
      <c r="I107" s="10"/>
      <c r="J107" s="44">
        <f t="shared" si="4"/>
        <v>0</v>
      </c>
      <c r="K107" s="68"/>
      <c r="L107" s="69" t="e">
        <f t="shared" si="5"/>
        <v>#DIV/0!</v>
      </c>
    </row>
    <row r="108" spans="1:12" ht="82.5" hidden="1" customHeight="1">
      <c r="A108" s="7" t="s">
        <v>26</v>
      </c>
      <c r="B108" s="7" t="s">
        <v>210</v>
      </c>
      <c r="C108" s="7" t="s">
        <v>2</v>
      </c>
      <c r="D108" s="7" t="s">
        <v>57</v>
      </c>
      <c r="E108" s="16" t="s">
        <v>212</v>
      </c>
      <c r="F108" s="27"/>
      <c r="G108" s="27"/>
      <c r="H108" s="44">
        <f t="shared" si="3"/>
        <v>0</v>
      </c>
      <c r="I108" s="27"/>
      <c r="J108" s="44">
        <f t="shared" si="4"/>
        <v>0</v>
      </c>
      <c r="K108" s="68"/>
      <c r="L108" s="69" t="e">
        <f t="shared" si="5"/>
        <v>#DIV/0!</v>
      </c>
    </row>
    <row r="109" spans="1:12" ht="66.75" hidden="1" customHeight="1">
      <c r="A109" s="5" t="s">
        <v>0</v>
      </c>
      <c r="B109" s="5" t="s">
        <v>213</v>
      </c>
      <c r="C109" s="5" t="s">
        <v>2</v>
      </c>
      <c r="D109" s="5" t="s">
        <v>57</v>
      </c>
      <c r="E109" s="12" t="s">
        <v>84</v>
      </c>
      <c r="F109" s="10">
        <f>F110</f>
        <v>0</v>
      </c>
      <c r="G109" s="10"/>
      <c r="H109" s="44">
        <f t="shared" si="3"/>
        <v>0</v>
      </c>
      <c r="I109" s="10"/>
      <c r="J109" s="44">
        <f t="shared" si="4"/>
        <v>0</v>
      </c>
      <c r="K109" s="68"/>
      <c r="L109" s="69" t="e">
        <f t="shared" si="5"/>
        <v>#DIV/0!</v>
      </c>
    </row>
    <row r="110" spans="1:12" ht="64.5" hidden="1" customHeight="1">
      <c r="A110" s="7" t="s">
        <v>26</v>
      </c>
      <c r="B110" s="7" t="s">
        <v>214</v>
      </c>
      <c r="C110" s="7" t="s">
        <v>2</v>
      </c>
      <c r="D110" s="7" t="s">
        <v>57</v>
      </c>
      <c r="E110" s="16" t="s">
        <v>85</v>
      </c>
      <c r="F110" s="27"/>
      <c r="G110" s="27"/>
      <c r="H110" s="44">
        <f t="shared" si="3"/>
        <v>0</v>
      </c>
      <c r="I110" s="27"/>
      <c r="J110" s="44">
        <f t="shared" si="4"/>
        <v>0</v>
      </c>
      <c r="K110" s="68"/>
      <c r="L110" s="69" t="e">
        <f t="shared" si="5"/>
        <v>#DIV/0!</v>
      </c>
    </row>
    <row r="111" spans="1:12" ht="78.75">
      <c r="A111" s="5" t="s">
        <v>0</v>
      </c>
      <c r="B111" s="5" t="s">
        <v>215</v>
      </c>
      <c r="C111" s="5" t="s">
        <v>2</v>
      </c>
      <c r="D111" s="5" t="s">
        <v>57</v>
      </c>
      <c r="E111" s="12" t="s">
        <v>173</v>
      </c>
      <c r="F111" s="10">
        <f>F112</f>
        <v>3135.6</v>
      </c>
      <c r="G111" s="10">
        <f>G112</f>
        <v>0</v>
      </c>
      <c r="H111" s="46">
        <f t="shared" si="3"/>
        <v>3135.6</v>
      </c>
      <c r="I111" s="10">
        <f>I112</f>
        <v>0</v>
      </c>
      <c r="J111" s="46">
        <f t="shared" si="4"/>
        <v>3135.6</v>
      </c>
      <c r="K111" s="66">
        <v>0</v>
      </c>
      <c r="L111" s="67">
        <f t="shared" si="5"/>
        <v>0</v>
      </c>
    </row>
    <row r="112" spans="1:12" ht="78.75">
      <c r="A112" s="7" t="s">
        <v>26</v>
      </c>
      <c r="B112" s="7" t="s">
        <v>216</v>
      </c>
      <c r="C112" s="7" t="s">
        <v>2</v>
      </c>
      <c r="D112" s="7" t="s">
        <v>57</v>
      </c>
      <c r="E112" s="16" t="s">
        <v>174</v>
      </c>
      <c r="F112" s="11">
        <v>3135.6</v>
      </c>
      <c r="G112" s="11"/>
      <c r="H112" s="44">
        <f t="shared" si="3"/>
        <v>3135.6</v>
      </c>
      <c r="I112" s="11"/>
      <c r="J112" s="44">
        <f t="shared" si="4"/>
        <v>3135.6</v>
      </c>
      <c r="K112" s="68">
        <v>0</v>
      </c>
      <c r="L112" s="69">
        <f t="shared" si="5"/>
        <v>0</v>
      </c>
    </row>
    <row r="113" spans="1:12" ht="47.25">
      <c r="A113" s="21" t="s">
        <v>0</v>
      </c>
      <c r="B113" s="21" t="s">
        <v>199</v>
      </c>
      <c r="C113" s="21" t="s">
        <v>2</v>
      </c>
      <c r="D113" s="21" t="s">
        <v>57</v>
      </c>
      <c r="E113" s="12" t="s">
        <v>66</v>
      </c>
      <c r="F113" s="13">
        <f>F114</f>
        <v>379.6</v>
      </c>
      <c r="G113" s="13">
        <f>G114</f>
        <v>0</v>
      </c>
      <c r="H113" s="46">
        <f t="shared" si="3"/>
        <v>379.6</v>
      </c>
      <c r="I113" s="13">
        <f>I114</f>
        <v>0</v>
      </c>
      <c r="J113" s="46">
        <f t="shared" si="4"/>
        <v>379.6</v>
      </c>
      <c r="K113" s="66">
        <v>94.9</v>
      </c>
      <c r="L113" s="67">
        <f t="shared" si="5"/>
        <v>25</v>
      </c>
    </row>
    <row r="114" spans="1:12" ht="46.5" customHeight="1">
      <c r="A114" s="33" t="s">
        <v>56</v>
      </c>
      <c r="B114" s="33" t="s">
        <v>200</v>
      </c>
      <c r="C114" s="33" t="s">
        <v>2</v>
      </c>
      <c r="D114" s="33" t="s">
        <v>57</v>
      </c>
      <c r="E114" s="16" t="s">
        <v>67</v>
      </c>
      <c r="F114" s="17">
        <v>379.6</v>
      </c>
      <c r="G114" s="17"/>
      <c r="H114" s="44">
        <f t="shared" si="3"/>
        <v>379.6</v>
      </c>
      <c r="I114" s="17"/>
      <c r="J114" s="44">
        <f t="shared" si="4"/>
        <v>379.6</v>
      </c>
      <c r="K114" s="68">
        <v>94.9</v>
      </c>
      <c r="L114" s="69">
        <f t="shared" si="5"/>
        <v>25</v>
      </c>
    </row>
    <row r="115" spans="1:12" ht="63" hidden="1">
      <c r="A115" s="36" t="s">
        <v>0</v>
      </c>
      <c r="B115" s="36" t="s">
        <v>195</v>
      </c>
      <c r="C115" s="36" t="s">
        <v>2</v>
      </c>
      <c r="D115" s="36" t="s">
        <v>57</v>
      </c>
      <c r="E115" s="37" t="s">
        <v>196</v>
      </c>
      <c r="F115" s="27"/>
      <c r="G115" s="27"/>
      <c r="H115" s="44">
        <f t="shared" si="3"/>
        <v>0</v>
      </c>
      <c r="I115" s="27"/>
      <c r="J115" s="44">
        <f t="shared" si="4"/>
        <v>0</v>
      </c>
      <c r="K115" s="68"/>
      <c r="L115" s="69" t="e">
        <f t="shared" si="5"/>
        <v>#DIV/0!</v>
      </c>
    </row>
    <row r="116" spans="1:12" ht="78.75" hidden="1">
      <c r="A116" s="39" t="s">
        <v>26</v>
      </c>
      <c r="B116" s="39" t="s">
        <v>198</v>
      </c>
      <c r="C116" s="39" t="s">
        <v>2</v>
      </c>
      <c r="D116" s="39" t="s">
        <v>57</v>
      </c>
      <c r="E116" s="40" t="s">
        <v>197</v>
      </c>
      <c r="F116" s="27"/>
      <c r="G116" s="27"/>
      <c r="H116" s="44">
        <f t="shared" si="3"/>
        <v>0</v>
      </c>
      <c r="I116" s="27"/>
      <c r="J116" s="44">
        <f t="shared" si="4"/>
        <v>0</v>
      </c>
      <c r="K116" s="68"/>
      <c r="L116" s="69" t="e">
        <f t="shared" si="5"/>
        <v>#DIV/0!</v>
      </c>
    </row>
    <row r="117" spans="1:12" ht="63">
      <c r="A117" s="21" t="s">
        <v>0</v>
      </c>
      <c r="B117" s="21" t="s">
        <v>219</v>
      </c>
      <c r="C117" s="21" t="s">
        <v>2</v>
      </c>
      <c r="D117" s="21" t="s">
        <v>57</v>
      </c>
      <c r="E117" s="12" t="s">
        <v>220</v>
      </c>
      <c r="F117" s="13">
        <f>F118</f>
        <v>430.2</v>
      </c>
      <c r="G117" s="13">
        <f>G118</f>
        <v>0</v>
      </c>
      <c r="H117" s="46">
        <f t="shared" si="3"/>
        <v>430.2</v>
      </c>
      <c r="I117" s="13">
        <f>I118</f>
        <v>0</v>
      </c>
      <c r="J117" s="46">
        <f t="shared" si="4"/>
        <v>430.2</v>
      </c>
      <c r="K117" s="66"/>
      <c r="L117" s="67">
        <f t="shared" si="5"/>
        <v>0</v>
      </c>
    </row>
    <row r="118" spans="1:12" ht="63">
      <c r="A118" s="33" t="s">
        <v>26</v>
      </c>
      <c r="B118" s="33" t="s">
        <v>221</v>
      </c>
      <c r="C118" s="33" t="s">
        <v>2</v>
      </c>
      <c r="D118" s="33" t="s">
        <v>57</v>
      </c>
      <c r="E118" s="16" t="s">
        <v>222</v>
      </c>
      <c r="F118" s="17">
        <v>430.2</v>
      </c>
      <c r="G118" s="17"/>
      <c r="H118" s="44">
        <f t="shared" si="3"/>
        <v>430.2</v>
      </c>
      <c r="I118" s="17"/>
      <c r="J118" s="44">
        <f t="shared" si="4"/>
        <v>430.2</v>
      </c>
      <c r="K118" s="68">
        <v>0</v>
      </c>
      <c r="L118" s="69">
        <f t="shared" si="5"/>
        <v>0</v>
      </c>
    </row>
    <row r="119" spans="1:12" ht="63">
      <c r="A119" s="21" t="s">
        <v>0</v>
      </c>
      <c r="B119" s="21" t="s">
        <v>223</v>
      </c>
      <c r="C119" s="21" t="s">
        <v>2</v>
      </c>
      <c r="D119" s="21" t="s">
        <v>57</v>
      </c>
      <c r="E119" s="12" t="s">
        <v>226</v>
      </c>
      <c r="F119" s="13">
        <f>F120</f>
        <v>1290.9000000000001</v>
      </c>
      <c r="G119" s="13">
        <f>G120</f>
        <v>3483.9</v>
      </c>
      <c r="H119" s="46">
        <f t="shared" si="3"/>
        <v>4774.8</v>
      </c>
      <c r="I119" s="13">
        <f>I120</f>
        <v>0</v>
      </c>
      <c r="J119" s="46">
        <f t="shared" si="4"/>
        <v>4774.8</v>
      </c>
      <c r="K119" s="61">
        <v>1751.788</v>
      </c>
      <c r="L119" s="62">
        <f t="shared" si="5"/>
        <v>36.68819636424562</v>
      </c>
    </row>
    <row r="120" spans="1:12" ht="48.75" customHeight="1">
      <c r="A120" s="33" t="s">
        <v>26</v>
      </c>
      <c r="B120" s="33" t="s">
        <v>224</v>
      </c>
      <c r="C120" s="33" t="s">
        <v>2</v>
      </c>
      <c r="D120" s="33" t="s">
        <v>57</v>
      </c>
      <c r="E120" s="16" t="s">
        <v>225</v>
      </c>
      <c r="F120" s="17">
        <v>1290.9000000000001</v>
      </c>
      <c r="G120" s="17">
        <v>3483.9</v>
      </c>
      <c r="H120" s="44">
        <f t="shared" si="3"/>
        <v>4774.8</v>
      </c>
      <c r="I120" s="17"/>
      <c r="J120" s="44">
        <f t="shared" si="4"/>
        <v>4774.8</v>
      </c>
      <c r="K120" s="63">
        <v>1751.788</v>
      </c>
      <c r="L120" s="64">
        <f t="shared" si="5"/>
        <v>36.68819636424562</v>
      </c>
    </row>
    <row r="121" spans="1:12" ht="15.75">
      <c r="A121" s="5" t="s">
        <v>0</v>
      </c>
      <c r="B121" s="5" t="s">
        <v>217</v>
      </c>
      <c r="C121" s="5" t="s">
        <v>2</v>
      </c>
      <c r="D121" s="5" t="s">
        <v>57</v>
      </c>
      <c r="E121" s="12" t="s">
        <v>86</v>
      </c>
      <c r="F121" s="10">
        <f>F122+F123</f>
        <v>30949.3</v>
      </c>
      <c r="G121" s="10">
        <f>G122+G123</f>
        <v>-399.29999999999927</v>
      </c>
      <c r="H121" s="46">
        <f t="shared" si="3"/>
        <v>30550</v>
      </c>
      <c r="I121" s="10">
        <f>I122+I123</f>
        <v>0</v>
      </c>
      <c r="J121" s="46">
        <f t="shared" si="4"/>
        <v>30550</v>
      </c>
      <c r="K121" s="61">
        <v>7329.415</v>
      </c>
      <c r="L121" s="62">
        <f t="shared" si="5"/>
        <v>23.991538461538461</v>
      </c>
    </row>
    <row r="122" spans="1:12" ht="18.75" customHeight="1">
      <c r="A122" s="7" t="s">
        <v>34</v>
      </c>
      <c r="B122" s="7" t="s">
        <v>218</v>
      </c>
      <c r="C122" s="7" t="s">
        <v>2</v>
      </c>
      <c r="D122" s="7" t="s">
        <v>57</v>
      </c>
      <c r="E122" s="16" t="s">
        <v>87</v>
      </c>
      <c r="F122" s="11">
        <v>26109</v>
      </c>
      <c r="G122" s="11">
        <v>-14557</v>
      </c>
      <c r="H122" s="44">
        <f t="shared" si="3"/>
        <v>11552</v>
      </c>
      <c r="I122" s="11"/>
      <c r="J122" s="44">
        <f t="shared" si="4"/>
        <v>11552</v>
      </c>
      <c r="K122" s="63">
        <v>2769.8449999999998</v>
      </c>
      <c r="L122" s="64">
        <f t="shared" si="5"/>
        <v>23.977190096952906</v>
      </c>
    </row>
    <row r="123" spans="1:12" ht="14.25" customHeight="1">
      <c r="A123" s="7" t="s">
        <v>35</v>
      </c>
      <c r="B123" s="7" t="s">
        <v>218</v>
      </c>
      <c r="C123" s="7" t="s">
        <v>2</v>
      </c>
      <c r="D123" s="7" t="s">
        <v>57</v>
      </c>
      <c r="E123" s="16" t="s">
        <v>87</v>
      </c>
      <c r="F123" s="11">
        <v>4840.3</v>
      </c>
      <c r="G123" s="11">
        <v>14157.7</v>
      </c>
      <c r="H123" s="44">
        <f t="shared" si="3"/>
        <v>18998</v>
      </c>
      <c r="I123" s="11"/>
      <c r="J123" s="44">
        <f t="shared" si="4"/>
        <v>18998</v>
      </c>
      <c r="K123" s="63">
        <v>4559.57</v>
      </c>
      <c r="L123" s="64">
        <f t="shared" si="5"/>
        <v>24.000263185598484</v>
      </c>
    </row>
    <row r="124" spans="1:12" ht="15.75" hidden="1">
      <c r="A124" s="5" t="s">
        <v>0</v>
      </c>
      <c r="B124" s="5" t="s">
        <v>88</v>
      </c>
      <c r="C124" s="5" t="s">
        <v>2</v>
      </c>
      <c r="D124" s="5" t="s">
        <v>57</v>
      </c>
      <c r="E124" s="12" t="s">
        <v>89</v>
      </c>
      <c r="F124" s="10">
        <f>F125</f>
        <v>0</v>
      </c>
      <c r="G124" s="10"/>
      <c r="H124" s="44">
        <f t="shared" si="3"/>
        <v>0</v>
      </c>
      <c r="I124" s="10"/>
      <c r="J124" s="44">
        <f t="shared" si="4"/>
        <v>0</v>
      </c>
      <c r="K124" s="68"/>
      <c r="L124" s="69" t="e">
        <f t="shared" si="5"/>
        <v>#DIV/0!</v>
      </c>
    </row>
    <row r="125" spans="1:12" ht="78.75" hidden="1">
      <c r="A125" s="5" t="s">
        <v>0</v>
      </c>
      <c r="B125" s="5" t="s">
        <v>138</v>
      </c>
      <c r="C125" s="5" t="s">
        <v>2</v>
      </c>
      <c r="D125" s="5" t="s">
        <v>57</v>
      </c>
      <c r="E125" s="12" t="s">
        <v>139</v>
      </c>
      <c r="F125" s="10">
        <f>F126</f>
        <v>0</v>
      </c>
      <c r="G125" s="10"/>
      <c r="H125" s="44">
        <f t="shared" si="3"/>
        <v>0</v>
      </c>
      <c r="I125" s="10"/>
      <c r="J125" s="44">
        <f t="shared" si="4"/>
        <v>0</v>
      </c>
      <c r="K125" s="68"/>
      <c r="L125" s="69" t="e">
        <f t="shared" si="5"/>
        <v>#DIV/0!</v>
      </c>
    </row>
    <row r="126" spans="1:12" ht="78.75" hidden="1">
      <c r="A126" s="7" t="s">
        <v>26</v>
      </c>
      <c r="B126" s="7" t="s">
        <v>140</v>
      </c>
      <c r="C126" s="7" t="s">
        <v>2</v>
      </c>
      <c r="D126" s="7" t="s">
        <v>57</v>
      </c>
      <c r="E126" s="16" t="s">
        <v>178</v>
      </c>
      <c r="F126" s="11"/>
      <c r="G126" s="11"/>
      <c r="H126" s="44">
        <f t="shared" si="3"/>
        <v>0</v>
      </c>
      <c r="I126" s="11"/>
      <c r="J126" s="44">
        <f t="shared" si="4"/>
        <v>0</v>
      </c>
      <c r="K126" s="68"/>
      <c r="L126" s="69" t="e">
        <f t="shared" si="5"/>
        <v>#DIV/0!</v>
      </c>
    </row>
    <row r="127" spans="1:12" ht="77.25" hidden="1" customHeight="1">
      <c r="A127" s="5" t="s">
        <v>0</v>
      </c>
      <c r="B127" s="5" t="s">
        <v>90</v>
      </c>
      <c r="C127" s="5" t="s">
        <v>2</v>
      </c>
      <c r="D127" s="5" t="s">
        <v>57</v>
      </c>
      <c r="E127" s="12" t="s">
        <v>91</v>
      </c>
      <c r="F127" s="11" t="e">
        <f>#REF!+#REF!</f>
        <v>#REF!</v>
      </c>
      <c r="G127" s="11"/>
      <c r="H127" s="44" t="e">
        <f t="shared" si="3"/>
        <v>#REF!</v>
      </c>
      <c r="I127" s="11"/>
      <c r="J127" s="44" t="e">
        <f t="shared" si="4"/>
        <v>#REF!</v>
      </c>
      <c r="K127" s="68"/>
      <c r="L127" s="69" t="e">
        <f t="shared" si="5"/>
        <v>#REF!</v>
      </c>
    </row>
    <row r="128" spans="1:12" ht="47.25" hidden="1">
      <c r="A128" s="7" t="s">
        <v>63</v>
      </c>
      <c r="B128" s="7" t="s">
        <v>92</v>
      </c>
      <c r="C128" s="7" t="s">
        <v>2</v>
      </c>
      <c r="D128" s="7" t="s">
        <v>57</v>
      </c>
      <c r="E128" s="16" t="s">
        <v>93</v>
      </c>
      <c r="F128" s="11" t="e">
        <f>#REF!+#REF!</f>
        <v>#REF!</v>
      </c>
      <c r="G128" s="11"/>
      <c r="H128" s="44" t="e">
        <f t="shared" si="3"/>
        <v>#REF!</v>
      </c>
      <c r="I128" s="11"/>
      <c r="J128" s="44" t="e">
        <f t="shared" si="4"/>
        <v>#REF!</v>
      </c>
      <c r="K128" s="68"/>
      <c r="L128" s="69" t="e">
        <f t="shared" si="5"/>
        <v>#REF!</v>
      </c>
    </row>
    <row r="129" spans="1:12" ht="31.5" hidden="1">
      <c r="A129" s="5" t="s">
        <v>0</v>
      </c>
      <c r="B129" s="5" t="s">
        <v>162</v>
      </c>
      <c r="C129" s="5" t="s">
        <v>2</v>
      </c>
      <c r="D129" s="5" t="s">
        <v>57</v>
      </c>
      <c r="E129" s="12" t="s">
        <v>163</v>
      </c>
      <c r="F129" s="11" t="e">
        <f>#REF!+#REF!</f>
        <v>#REF!</v>
      </c>
      <c r="G129" s="11"/>
      <c r="H129" s="44" t="e">
        <f t="shared" si="3"/>
        <v>#REF!</v>
      </c>
      <c r="I129" s="11"/>
      <c r="J129" s="44" t="e">
        <f t="shared" si="4"/>
        <v>#REF!</v>
      </c>
      <c r="K129" s="68"/>
      <c r="L129" s="69" t="e">
        <f t="shared" si="5"/>
        <v>#REF!</v>
      </c>
    </row>
    <row r="130" spans="1:12" ht="31.5" hidden="1">
      <c r="A130" s="7" t="s">
        <v>56</v>
      </c>
      <c r="B130" s="7" t="s">
        <v>164</v>
      </c>
      <c r="C130" s="7" t="s">
        <v>2</v>
      </c>
      <c r="D130" s="7" t="s">
        <v>57</v>
      </c>
      <c r="E130" s="16" t="s">
        <v>165</v>
      </c>
      <c r="F130" s="11" t="e">
        <f>#REF!+#REF!</f>
        <v>#REF!</v>
      </c>
      <c r="G130" s="11"/>
      <c r="H130" s="44" t="e">
        <f t="shared" si="3"/>
        <v>#REF!</v>
      </c>
      <c r="I130" s="11"/>
      <c r="J130" s="44" t="e">
        <f t="shared" si="4"/>
        <v>#REF!</v>
      </c>
      <c r="K130" s="68"/>
      <c r="L130" s="69" t="e">
        <f t="shared" si="5"/>
        <v>#REF!</v>
      </c>
    </row>
    <row r="131" spans="1:12" ht="31.5" hidden="1">
      <c r="A131" s="5" t="s">
        <v>0</v>
      </c>
      <c r="B131" s="5" t="s">
        <v>145</v>
      </c>
      <c r="C131" s="5" t="s">
        <v>2</v>
      </c>
      <c r="D131" s="5" t="s">
        <v>0</v>
      </c>
      <c r="E131" s="12" t="s">
        <v>146</v>
      </c>
      <c r="F131" s="11" t="e">
        <f>#REF!+#REF!</f>
        <v>#REF!</v>
      </c>
      <c r="G131" s="11"/>
      <c r="H131" s="44" t="e">
        <f t="shared" si="3"/>
        <v>#REF!</v>
      </c>
      <c r="I131" s="11"/>
      <c r="J131" s="44" t="e">
        <f t="shared" si="4"/>
        <v>#REF!</v>
      </c>
      <c r="K131" s="68"/>
      <c r="L131" s="69" t="e">
        <f t="shared" si="5"/>
        <v>#REF!</v>
      </c>
    </row>
    <row r="132" spans="1:12" ht="31.5" hidden="1">
      <c r="A132" s="7" t="s">
        <v>26</v>
      </c>
      <c r="B132" s="7" t="s">
        <v>148</v>
      </c>
      <c r="C132" s="7" t="s">
        <v>2</v>
      </c>
      <c r="D132" s="7" t="s">
        <v>147</v>
      </c>
      <c r="E132" s="16" t="s">
        <v>149</v>
      </c>
      <c r="F132" s="11" t="e">
        <f>#REF!+#REF!</f>
        <v>#REF!</v>
      </c>
      <c r="G132" s="11"/>
      <c r="H132" s="44" t="e">
        <f t="shared" si="3"/>
        <v>#REF!</v>
      </c>
      <c r="I132" s="11"/>
      <c r="J132" s="44" t="e">
        <f t="shared" si="4"/>
        <v>#REF!</v>
      </c>
      <c r="K132" s="68"/>
      <c r="L132" s="69" t="e">
        <f t="shared" si="5"/>
        <v>#REF!</v>
      </c>
    </row>
    <row r="133" spans="1:12" ht="45.75" hidden="1" customHeight="1">
      <c r="A133" s="7" t="s">
        <v>26</v>
      </c>
      <c r="B133" s="7" t="s">
        <v>150</v>
      </c>
      <c r="C133" s="7" t="s">
        <v>2</v>
      </c>
      <c r="D133" s="7" t="s">
        <v>147</v>
      </c>
      <c r="E133" s="16" t="s">
        <v>151</v>
      </c>
      <c r="F133" s="11" t="e">
        <f>#REF!+#REF!</f>
        <v>#REF!</v>
      </c>
      <c r="G133" s="11"/>
      <c r="H133" s="44" t="e">
        <f t="shared" si="3"/>
        <v>#REF!</v>
      </c>
      <c r="I133" s="11"/>
      <c r="J133" s="44" t="e">
        <f t="shared" si="4"/>
        <v>#REF!</v>
      </c>
      <c r="K133" s="68"/>
      <c r="L133" s="69" t="e">
        <f t="shared" si="5"/>
        <v>#REF!</v>
      </c>
    </row>
    <row r="134" spans="1:12" ht="15.75">
      <c r="A134" s="48" t="s">
        <v>0</v>
      </c>
      <c r="B134" s="48" t="s">
        <v>152</v>
      </c>
      <c r="C134" s="48" t="s">
        <v>2</v>
      </c>
      <c r="D134" s="48" t="s">
        <v>0</v>
      </c>
      <c r="E134" s="49" t="s">
        <v>153</v>
      </c>
      <c r="F134" s="26">
        <v>0</v>
      </c>
      <c r="G134" s="26">
        <f>G135</f>
        <v>55</v>
      </c>
      <c r="H134" s="50">
        <v>55</v>
      </c>
      <c r="I134" s="26">
        <f>I135</f>
        <v>0</v>
      </c>
      <c r="J134" s="50">
        <v>55</v>
      </c>
      <c r="K134" s="65">
        <v>55</v>
      </c>
      <c r="L134" s="65">
        <f t="shared" si="5"/>
        <v>100</v>
      </c>
    </row>
    <row r="135" spans="1:12" ht="31.5">
      <c r="A135" s="7" t="s">
        <v>26</v>
      </c>
      <c r="B135" s="7" t="s">
        <v>154</v>
      </c>
      <c r="C135" s="7" t="s">
        <v>2</v>
      </c>
      <c r="D135" s="7" t="s">
        <v>147</v>
      </c>
      <c r="E135" s="16" t="s">
        <v>155</v>
      </c>
      <c r="F135" s="11">
        <v>0</v>
      </c>
      <c r="G135" s="11">
        <f>G136</f>
        <v>55</v>
      </c>
      <c r="H135" s="44">
        <v>55</v>
      </c>
      <c r="I135" s="11"/>
      <c r="J135" s="44">
        <v>55</v>
      </c>
      <c r="K135" s="68">
        <v>55</v>
      </c>
      <c r="L135" s="69">
        <f t="shared" si="5"/>
        <v>100</v>
      </c>
    </row>
    <row r="136" spans="1:12" ht="31.5">
      <c r="A136" s="7" t="s">
        <v>26</v>
      </c>
      <c r="B136" s="7" t="s">
        <v>156</v>
      </c>
      <c r="C136" s="7" t="s">
        <v>2</v>
      </c>
      <c r="D136" s="7" t="s">
        <v>147</v>
      </c>
      <c r="E136" s="16" t="s">
        <v>155</v>
      </c>
      <c r="F136" s="11">
        <v>0</v>
      </c>
      <c r="G136" s="11">
        <v>55</v>
      </c>
      <c r="H136" s="44">
        <v>55</v>
      </c>
      <c r="I136" s="11"/>
      <c r="J136" s="44">
        <v>55</v>
      </c>
      <c r="K136" s="68">
        <v>55</v>
      </c>
      <c r="L136" s="69">
        <f t="shared" si="5"/>
        <v>100</v>
      </c>
    </row>
    <row r="137" spans="1:12" ht="50.25" hidden="1" customHeight="1">
      <c r="A137" s="5" t="s">
        <v>0</v>
      </c>
      <c r="B137" s="5" t="s">
        <v>115</v>
      </c>
      <c r="C137" s="5" t="s">
        <v>2</v>
      </c>
      <c r="D137" s="5" t="s">
        <v>57</v>
      </c>
      <c r="E137" s="12" t="s">
        <v>113</v>
      </c>
      <c r="F137" s="11" t="e">
        <f>#REF!+#REF!</f>
        <v>#REF!</v>
      </c>
      <c r="G137" s="11"/>
      <c r="H137" s="44" t="e">
        <f t="shared" si="3"/>
        <v>#REF!</v>
      </c>
      <c r="I137" s="11"/>
      <c r="J137" s="44" t="e">
        <f t="shared" si="4"/>
        <v>#REF!</v>
      </c>
      <c r="K137" s="68"/>
      <c r="L137" s="69" t="e">
        <f t="shared" si="5"/>
        <v>#REF!</v>
      </c>
    </row>
    <row r="138" spans="1:12" ht="63" hidden="1">
      <c r="A138" s="7" t="s">
        <v>56</v>
      </c>
      <c r="B138" s="7" t="s">
        <v>116</v>
      </c>
      <c r="C138" s="7" t="s">
        <v>2</v>
      </c>
      <c r="D138" s="7" t="s">
        <v>57</v>
      </c>
      <c r="E138" s="16" t="s">
        <v>114</v>
      </c>
      <c r="F138" s="11" t="e">
        <f>#REF!+#REF!</f>
        <v>#REF!</v>
      </c>
      <c r="G138" s="11"/>
      <c r="H138" s="44" t="e">
        <f t="shared" si="3"/>
        <v>#REF!</v>
      </c>
      <c r="I138" s="11"/>
      <c r="J138" s="44" t="e">
        <f t="shared" si="4"/>
        <v>#REF!</v>
      </c>
      <c r="K138" s="68"/>
      <c r="L138" s="69" t="e">
        <f t="shared" si="5"/>
        <v>#REF!</v>
      </c>
    </row>
    <row r="139" spans="1:12" ht="23.25" customHeight="1">
      <c r="A139" s="21" t="s">
        <v>0</v>
      </c>
      <c r="B139" s="21" t="s">
        <v>172</v>
      </c>
      <c r="C139" s="21" t="s">
        <v>2</v>
      </c>
      <c r="D139" s="21" t="s">
        <v>0</v>
      </c>
      <c r="E139" s="12" t="s">
        <v>94</v>
      </c>
      <c r="F139" s="10">
        <f>F22+F53</f>
        <v>141591.5</v>
      </c>
      <c r="G139" s="10">
        <f>G22+G53</f>
        <v>3810.4600000000009</v>
      </c>
      <c r="H139" s="10">
        <f>H22+H53</f>
        <v>145401.96</v>
      </c>
      <c r="I139" s="10">
        <f>I22+I53</f>
        <v>770</v>
      </c>
      <c r="J139" s="10">
        <f>J22+J53</f>
        <v>145401.96000000002</v>
      </c>
      <c r="K139" s="10">
        <f>K22+K53</f>
        <v>42683.004050000003</v>
      </c>
      <c r="L139" s="62">
        <f t="shared" si="5"/>
        <v>29.355177915070747</v>
      </c>
    </row>
  </sheetData>
  <mergeCells count="15">
    <mergeCell ref="C3:E3"/>
    <mergeCell ref="E6:J6"/>
    <mergeCell ref="E7:J7"/>
    <mergeCell ref="E9:J9"/>
    <mergeCell ref="E5:L5"/>
    <mergeCell ref="E10:J10"/>
    <mergeCell ref="A20:D20"/>
    <mergeCell ref="A18:E18"/>
    <mergeCell ref="E12:F12"/>
    <mergeCell ref="E11:J11"/>
    <mergeCell ref="A13:L13"/>
    <mergeCell ref="A14:L14"/>
    <mergeCell ref="A15:L15"/>
    <mergeCell ref="A16:L16"/>
    <mergeCell ref="A17:L17"/>
  </mergeCells>
  <pageMargins left="1.1023622047244095" right="0.98425196850393704" top="0.55118110236220474" bottom="0.35433070866141736" header="0.31496062992125984" footer="0.31496062992125984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Доходы 2017 год</vt:lpstr>
      <vt:lpstr>Лист2</vt:lpstr>
      <vt:lpstr>Лист3</vt:lpstr>
      <vt:lpstr>'Доходы 2017 год'!Заголовки_для_печати</vt:lpstr>
      <vt:lpstr>'Доходы 2017 год'!Область_печати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KGV</dc:creator>
  <cp:lastModifiedBy>Людмила Петровна</cp:lastModifiedBy>
  <cp:lastPrinted>2017-04-07T10:19:16Z</cp:lastPrinted>
  <dcterms:created xsi:type="dcterms:W3CDTF">2014-10-29T11:00:31Z</dcterms:created>
  <dcterms:modified xsi:type="dcterms:W3CDTF">2017-04-25T07:54:31Z</dcterms:modified>
</cp:coreProperties>
</file>